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2"/>
    <sheet name="Modelo Orçamento" sheetId="2" state="visible" r:id="rId3"/>
    <sheet name="Modelo em branc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<sst xmlns="http://schemas.openxmlformats.org/spreadsheetml/2006/main" count="270" uniqueCount="144">
  <si>
    <t xml:space="preserve">TODAS AS DESPESAS PARA COMPOR O ORÇAMENTO irão entrar nesta Planilha entre elas :</t>
  </si>
  <si>
    <t xml:space="preserve">Premissas:</t>
  </si>
  <si>
    <t xml:space="preserve">despesas, custos , folha , justificativas, investimentos, e outros</t>
  </si>
  <si>
    <t xml:space="preserve">Faça por setor e global</t>
  </si>
  <si>
    <t xml:space="preserve">É Preferível que este  orçamento esteja de acordo com o  Plano de contas da contabilidade </t>
  </si>
  <si>
    <t xml:space="preserve">È importante estarmos observando a Gestão Financeira a ser adotada.</t>
  </si>
  <si>
    <t xml:space="preserve">Exemplo:</t>
  </si>
  <si>
    <r>
      <rPr>
        <sz val="14"/>
        <color rgb="FF333333"/>
        <rFont val="Arial"/>
        <family val="2"/>
        <charset val="1"/>
      </rPr>
      <t xml:space="preserve">•Implantação do Modelo Dinâmico de Análise Financeira (, Ciclo Financeiro, outros). </t>
    </r>
    <r>
      <rPr>
        <i val="true"/>
        <sz val="14"/>
        <color rgb="FF333333"/>
        <rFont val="Arial"/>
        <family val="2"/>
        <charset val="1"/>
      </rPr>
      <t xml:space="preserve">Análises </t>
    </r>
    <r>
      <rPr>
        <sz val="14"/>
        <color rgb="FF333333"/>
        <rFont val="Arial"/>
        <family val="2"/>
        <charset val="1"/>
      </rPr>
      <t xml:space="preserve">para a tomada de decisão.</t>
    </r>
  </si>
  <si>
    <t xml:space="preserve">•Implantação de política orçamentária e acompanhamento orçado x realizado.</t>
  </si>
  <si>
    <t xml:space="preserve">•Implantação do sistema de custos gerenciais.</t>
  </si>
  <si>
    <t xml:space="preserve">•Implantação dos Relatórios Gerenciais ( relatório de fluxo de caixa e outros).</t>
  </si>
  <si>
    <t xml:space="preserve">Vamos necessitar utilizar alguns parâmetros para realizar o orçamento.</t>
  </si>
  <si>
    <t xml:space="preserve">Exemplo :</t>
  </si>
  <si>
    <t xml:space="preserve">histórico de gastos e receita</t>
  </si>
  <si>
    <t xml:space="preserve">investimento por áreas</t>
  </si>
  <si>
    <t xml:space="preserve">quadro de pessoal – férias ,13º salário etc...</t>
  </si>
  <si>
    <t xml:space="preserve">saldo estoque</t>
  </si>
  <si>
    <t xml:space="preserve">Campos coloridos são os saldos . Cuidado ao preencher</t>
  </si>
  <si>
    <t xml:space="preserve">ORÇAMENTO DE CAIXA DE ano xxxx</t>
  </si>
  <si>
    <t xml:space="preserve">TIPO</t>
  </si>
  <si>
    <t xml:space="preserve">CONTAS / MÊS</t>
  </si>
  <si>
    <t xml:space="preserve">JANEIRO </t>
  </si>
  <si>
    <t xml:space="preserve">FEVEREIRO </t>
  </si>
  <si>
    <t xml:space="preserve">MARÇO </t>
  </si>
  <si>
    <t xml:space="preserve">ABRIL</t>
  </si>
  <si>
    <t xml:space="preserve">MAIO  </t>
  </si>
  <si>
    <t xml:space="preserve">JUNHO </t>
  </si>
  <si>
    <t xml:space="preserve">JULHO </t>
  </si>
  <si>
    <t xml:space="preserve">AGOSTO </t>
  </si>
  <si>
    <t xml:space="preserve">SETEMBRO</t>
  </si>
  <si>
    <t xml:space="preserve">OUTUBRO </t>
  </si>
  <si>
    <t xml:space="preserve">NOVEMBRO </t>
  </si>
  <si>
    <t xml:space="preserve">DEZEMBRO (ORÇADO)</t>
  </si>
  <si>
    <t xml:space="preserve">TOTAL</t>
  </si>
  <si>
    <t xml:space="preserve">%</t>
  </si>
  <si>
    <t xml:space="preserve">SALDO ACUMULADO TOTAL DO MÊS ANTERIOR</t>
  </si>
  <si>
    <t xml:space="preserve">  TOTAL DAS ENTRADAS</t>
  </si>
  <si>
    <t xml:space="preserve">PRESTAÇÃO DE SERVIÇOS</t>
  </si>
  <si>
    <t xml:space="preserve">PARCEIROS</t>
  </si>
  <si>
    <t xml:space="preserve">CAPACITAÇÃO E ASSESSORIA EM RH</t>
  </si>
  <si>
    <t xml:space="preserve">ADMINISTRAÇÃO DE PROJETOS</t>
  </si>
  <si>
    <t xml:space="preserve">USO DE ÁREA P/ EVENTOS</t>
  </si>
  <si>
    <t xml:space="preserve">CONSULTORIAS E PESQUISAS</t>
  </si>
  <si>
    <t xml:space="preserve">RESIDÊNCIA PSIQUIÁTRICA</t>
  </si>
  <si>
    <t xml:space="preserve">USO DE  EQUIPAMENTOS DOS LABORATÓRIOS</t>
  </si>
  <si>
    <t xml:space="preserve">RECEITA DE DOAÇÕES E OUTROS</t>
  </si>
  <si>
    <t xml:space="preserve">CONVÊNIO  MENSAL</t>
  </si>
  <si>
    <t xml:space="preserve">DOAÇÕES E PRÊMIOS</t>
  </si>
  <si>
    <t xml:space="preserve">PARCELAMENTO DE XXXXX</t>
  </si>
  <si>
    <t xml:space="preserve">PARTICULAR MENSAL</t>
  </si>
  <si>
    <t xml:space="preserve">PARCELAMENTO DE PARTICULARES</t>
  </si>
  <si>
    <t xml:space="preserve">RECEBIMENTO  DE xxxx</t>
  </si>
  <si>
    <t xml:space="preserve">OUTROS RECEBIMENTOS</t>
  </si>
  <si>
    <t xml:space="preserve">RECEITAS  FINANCEIRAS</t>
  </si>
  <si>
    <t xml:space="preserve">RECEITA  DE APLICAÇÃO FINANCEIRA PRÓPRIA</t>
  </si>
  <si>
    <t xml:space="preserve">RECEITA DE JUROS  </t>
  </si>
  <si>
    <t xml:space="preserve">RECEITA DE  MULTAS </t>
  </si>
  <si>
    <t xml:space="preserve">RESSARCIMENTOS</t>
  </si>
  <si>
    <t xml:space="preserve">RESSARCIMENTO DE XXXXX</t>
  </si>
  <si>
    <t xml:space="preserve">RECUERAÇÃO DE CHEQUES</t>
  </si>
  <si>
    <t xml:space="preserve">RECUPERAÇÃO DE CHEQUES DEVOLVIDOS</t>
  </si>
  <si>
    <t xml:space="preserve">RECEITA NÃO OPERACIONAL</t>
  </si>
  <si>
    <t xml:space="preserve">VENDAS XEROX</t>
  </si>
  <si>
    <t xml:space="preserve">VENDAS LIVRARIA      D.A .E.</t>
  </si>
  <si>
    <t xml:space="preserve">VENDAS DE REFEIÇÃO</t>
  </si>
  <si>
    <t xml:space="preserve">LAVANDERIA</t>
  </si>
  <si>
    <t xml:space="preserve">VENDAS DE SUCATAS</t>
  </si>
  <si>
    <t xml:space="preserve">RECEITA COM CANTINA</t>
  </si>
  <si>
    <t xml:space="preserve">REENBOLSO DAS CONTAS DE CELULAR</t>
  </si>
  <si>
    <t xml:space="preserve">XXXXXX</t>
  </si>
  <si>
    <t xml:space="preserve">CAPACITAÇÃO GESTÃO EMPRES. E TECNOLÓGICA</t>
  </si>
  <si>
    <t xml:space="preserve">CAPACITAÇÃO EM GESTÃO EMPRESARIAL</t>
  </si>
  <si>
    <t xml:space="preserve">EMPRÉSTIMOS AS EMPRESAS</t>
  </si>
  <si>
    <t xml:space="preserve">EMPRÉSTIMOS REALIZADOS </t>
  </si>
  <si>
    <t xml:space="preserve">TOTAL DAS SAÍDAS</t>
  </si>
  <si>
    <t xml:space="preserve">DESPESAS COM PESSOAL</t>
  </si>
  <si>
    <t xml:space="preserve">SALÁRIOS</t>
  </si>
  <si>
    <t xml:space="preserve">CONSULTORIA ADMINISTRATIVA</t>
  </si>
  <si>
    <t xml:space="preserve">INSS</t>
  </si>
  <si>
    <t xml:space="preserve">FGTS</t>
  </si>
  <si>
    <t xml:space="preserve">PIS S/ FOLHA DE PAGAMENTO</t>
  </si>
  <si>
    <t xml:space="preserve">IMPOSTO DE RENDA S/ FOLHA DE PAGAMENTO</t>
  </si>
  <si>
    <t xml:space="preserve">13º SALÁRIO</t>
  </si>
  <si>
    <t xml:space="preserve">ENCARGOS S/ 13º SALÁRIO</t>
  </si>
  <si>
    <t xml:space="preserve">IMPOSTO DE RENDA S/ 13º SALÁRIO</t>
  </si>
  <si>
    <t xml:space="preserve">FÉRIAS + GRATIFICAÇÃO DE FÉRIAS + ENCARGOS ( D )</t>
  </si>
  <si>
    <t xml:space="preserve">GRATIFICAÇÕES</t>
  </si>
  <si>
    <t xml:space="preserve">INDENIZAÇÕES TRABALHISTAS</t>
  </si>
  <si>
    <t xml:space="preserve">OUTRAS DESPESAS COM PESSOAL</t>
  </si>
  <si>
    <t xml:space="preserve">VALE TRANSPORTE</t>
  </si>
  <si>
    <t xml:space="preserve">ASSISTÊNCIA MÉDICA ( UNIMED )</t>
  </si>
  <si>
    <t xml:space="preserve">MEDICINA DO TRABALHO ( D )</t>
  </si>
  <si>
    <t xml:space="preserve">ASSISTÊNCIA SOCIAL</t>
  </si>
  <si>
    <t xml:space="preserve">RECRUTAMENTO E SELEÇÃO</t>
  </si>
  <si>
    <t xml:space="preserve">TREINAMENTO / SEMINÁRIOS ( D )</t>
  </si>
  <si>
    <t xml:space="preserve">PREVIDÊNCIA PRIVADA</t>
  </si>
  <si>
    <t xml:space="preserve">DESPESAS ADMINISTRATIVAS</t>
  </si>
  <si>
    <t xml:space="preserve">SERVIÇOS TERCEIRIZADOS</t>
  </si>
  <si>
    <t xml:space="preserve">SERVIÇOS DE ASSESSORIA JURÍDICA ( D )</t>
  </si>
  <si>
    <t xml:space="preserve">SERVIÇOS DE ENERGIA ELÉTRICA</t>
  </si>
  <si>
    <t xml:space="preserve">SERVIÇOS DE ÁGUA E SANEAMENTO</t>
  </si>
  <si>
    <t xml:space="preserve">SERVIÇOS DE TELEFONIA</t>
  </si>
  <si>
    <t xml:space="preserve">SERVIÇOS DE CORREIO</t>
  </si>
  <si>
    <t xml:space="preserve">SERVIÇOS DE CÓPIAS XEROGRÁFICAS </t>
  </si>
  <si>
    <t xml:space="preserve">CONDUÇÃO, TÁXI E ESTACIONAMENTO ( D )</t>
  </si>
  <si>
    <t xml:space="preserve">SERVIÇOS DE ACESSO A INTERNET</t>
  </si>
  <si>
    <t xml:space="preserve">DESPESAS COM VIAGENS ( D )</t>
  </si>
  <si>
    <t xml:space="preserve">FRETES E CARRETOS</t>
  </si>
  <si>
    <t xml:space="preserve">ASSINATURA DE PERIÓDICOS</t>
  </si>
  <si>
    <t xml:space="preserve">COMUNICAÇÃO E DIVULGAÇÃO</t>
  </si>
  <si>
    <t xml:space="preserve">DESPESAS COM REPRESENTAÇÃO ( D )</t>
  </si>
  <si>
    <t xml:space="preserve">SEGUROS EM GERAL</t>
  </si>
  <si>
    <t xml:space="preserve">DESPESAS COM CARTÓRIO ( D )</t>
  </si>
  <si>
    <t xml:space="preserve">MENSALIDADES E TAXAS DIVERSAS </t>
  </si>
  <si>
    <t xml:space="preserve">FARMÁCIA</t>
  </si>
  <si>
    <t xml:space="preserve">APOIO / EVENTOS</t>
  </si>
  <si>
    <t xml:space="preserve">MANUTENÇÃO E CONSERVAÇÃO</t>
  </si>
  <si>
    <t xml:space="preserve">MANUTENÇÃO DE PROGRAMAS E SISTEMAS</t>
  </si>
  <si>
    <t xml:space="preserve">MANUTENÇÃO  EQUIPAMENTOS INFORMÁTICA </t>
  </si>
  <si>
    <t xml:space="preserve">MANUTENÇÃO  MÁQUINAS E EQUIPAMENTOS</t>
  </si>
  <si>
    <t xml:space="preserve">MANUTENÇÃO E CONSERVAÇÃO DE IMÓVEIS </t>
  </si>
  <si>
    <t xml:space="preserve">MANUTENÇÃO DE OUTRAS ÁREAS</t>
  </si>
  <si>
    <t xml:space="preserve">BENS DE NATUREZA PERMANENTE ( D )</t>
  </si>
  <si>
    <t xml:space="preserve">MATERIAIS</t>
  </si>
  <si>
    <t xml:space="preserve">MATERIAL PARA MASSAGEM) </t>
  </si>
  <si>
    <t xml:space="preserve">MATERIAL PARA  CANTINA ( D )</t>
  </si>
  <si>
    <t xml:space="preserve">MATERIAL PARA  ESCRITÓRIO ( D )</t>
  </si>
  <si>
    <t xml:space="preserve">MATERIAL PARA LIMPEZA E HIGIENE PESSOAL ( D )</t>
  </si>
  <si>
    <t xml:space="preserve">MATERIAL PARA OUTRAS AREAS</t>
  </si>
  <si>
    <t xml:space="preserve">ATIVOS PERMANENTES</t>
  </si>
  <si>
    <t xml:space="preserve">AQUISIÇÃO DE MÁQUINAS E EQUIPAMENTOS</t>
  </si>
  <si>
    <t xml:space="preserve">BENFEITORIAS</t>
  </si>
  <si>
    <t xml:space="preserve">INVESTIMENTOS</t>
  </si>
  <si>
    <t xml:space="preserve">RESGATE DE APLICAÇÃO</t>
  </si>
  <si>
    <t xml:space="preserve">AUDITORIA E AVALIAÇÃO</t>
  </si>
  <si>
    <t xml:space="preserve">DESPESAS COM IMPREVISTOS</t>
  </si>
  <si>
    <t xml:space="preserve">DESPESAS FINANCEIRAS</t>
  </si>
  <si>
    <t xml:space="preserve">CPMF</t>
  </si>
  <si>
    <t xml:space="preserve">TAXAS DIVERSAS</t>
  </si>
  <si>
    <t xml:space="preserve">DESPESAS TRIBUTÁRIAS </t>
  </si>
  <si>
    <t xml:space="preserve">DESPESAS BANCÁRIAS</t>
  </si>
  <si>
    <t xml:space="preserve">DESPESAS COM MULTAS E JUROS</t>
  </si>
  <si>
    <t xml:space="preserve">SALDO DO MÊS ( ENTRADAS - SAÍDAS )</t>
  </si>
  <si>
    <t xml:space="preserve">SALDO ACUMULADO DO MÊS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</si>
</sst>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#,##0_);[RED]\(#,##0\)"/>
    <numFmt numFmtId="167" formatCode="0.00%"/>
    <numFmt numFmtId="168" formatCode="0%"/>
    <numFmt numFmtId="169" formatCode="#,##0.00_);[RED]\(#,##0.00\)"/>
    <numFmt numFmtId="170" formatCode="#,##0.00_);\(#,##0.00\)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  <charset val="1"/>
    </font>
    <font>
      <sz val="14"/>
      <color rgb="FF0000FF"/>
      <name val="Arial"/>
      <family val="2"/>
      <charset val="1"/>
    </font>
    <font>
      <b val="true"/>
      <sz val="14"/>
      <color rgb="FFC9211E"/>
      <name val="Arial"/>
      <family val="2"/>
      <charset val="1"/>
    </font>
    <font>
      <b val="true"/>
      <sz val="14"/>
      <name val="Arial"/>
      <family val="2"/>
      <charset val="1"/>
    </font>
    <font>
      <sz val="14"/>
      <color rgb="FF333333"/>
      <name val="Arial"/>
      <family val="2"/>
      <charset val="1"/>
    </font>
    <font>
      <i val="true"/>
      <sz val="14"/>
      <color rgb="FF333333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3"/>
      <name val="Arial"/>
      <family val="2"/>
      <charset val="1"/>
    </font>
    <font>
      <sz val="10"/>
      <color rgb="FF0000FF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 val="true"/>
      <sz val="1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E8CB"/>
        <bgColor rgb="FFDEE6EF"/>
      </patternFill>
    </fill>
    <fill>
      <patternFill patternType="solid">
        <fgColor rgb="FFDEE6EF"/>
        <bgColor rgb="FFDDE8CB"/>
      </patternFill>
    </fill>
    <fill>
      <patternFill patternType="solid">
        <fgColor rgb="FF729FCF"/>
        <bgColor rgb="FF969696"/>
      </patternFill>
    </fill>
    <fill>
      <patternFill patternType="solid">
        <fgColor rgb="FFFFD7D7"/>
        <bgColor rgb="FFDEE6EF"/>
      </patternFill>
    </fill>
    <fill>
      <patternFill patternType="solid">
        <fgColor rgb="FFFF6D6D"/>
        <bgColor rgb="FFFF66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uble"/>
      <right style="double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dotted"/>
      <bottom style="dotted"/>
      <diagonal/>
    </border>
    <border diagonalUp="false" diagonalDown="false">
      <left/>
      <right/>
      <top style="dotted"/>
      <bottom/>
      <diagonal/>
    </border>
    <border diagonalUp="false" diagonalDown="false">
      <left style="thin"/>
      <right style="thin"/>
      <top style="dotted"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 style="dotted"/>
      <bottom style="dotted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 style="thin"/>
      <top style="thin"/>
      <bottom style="dotted"/>
      <diagonal/>
    </border>
    <border diagonalUp="false" diagonalDown="false">
      <left/>
      <right style="thin"/>
      <top style="dott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1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17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17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7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2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4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4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5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6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6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7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7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3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6D6D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O28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B29" activeCellId="0" sqref="B29"/>
    </sheetView>
  </sheetViews>
  <sheetFormatPr defaultColWidth="11" defaultRowHeight="18" zeroHeight="false" outlineLevelRow="0" outlineLevelCol="0"/>
  <cols>
    <col collapsed="false" customWidth="true" hidden="false" outlineLevel="0" max="1" min="1" style="1" width="14.14"/>
    <col collapsed="false" customWidth="true" hidden="false" outlineLevel="0" max="2" min="2" style="1" width="13.14"/>
    <col collapsed="false" customWidth="true" hidden="false" outlineLevel="0" max="3" min="3" style="1" width="15.14"/>
    <col collapsed="false" customWidth="true" hidden="false" outlineLevel="0" max="13" min="4" style="1" width="13.14"/>
    <col collapsed="false" customWidth="true" hidden="false" outlineLevel="0" max="14" min="14" style="1" width="12.14"/>
    <col collapsed="false" customWidth="false" hidden="false" outlineLevel="0" max="15" min="15" style="2" width="11"/>
    <col collapsed="false" customWidth="false" hidden="false" outlineLevel="0" max="256" min="16" style="1" width="11"/>
    <col collapsed="false" customWidth="true" hidden="false" outlineLevel="0" max="257" min="257" style="1" width="14.14"/>
    <col collapsed="false" customWidth="true" hidden="false" outlineLevel="0" max="258" min="258" style="1" width="13.14"/>
    <col collapsed="false" customWidth="true" hidden="false" outlineLevel="0" max="259" min="259" style="1" width="15.14"/>
    <col collapsed="false" customWidth="true" hidden="false" outlineLevel="0" max="269" min="260" style="1" width="13.14"/>
    <col collapsed="false" customWidth="true" hidden="false" outlineLevel="0" max="270" min="270" style="1" width="12.14"/>
    <col collapsed="false" customWidth="false" hidden="false" outlineLevel="0" max="512" min="271" style="1" width="11"/>
    <col collapsed="false" customWidth="true" hidden="false" outlineLevel="0" max="513" min="513" style="1" width="14.14"/>
    <col collapsed="false" customWidth="true" hidden="false" outlineLevel="0" max="514" min="514" style="1" width="13.14"/>
    <col collapsed="false" customWidth="true" hidden="false" outlineLevel="0" max="515" min="515" style="1" width="15.14"/>
    <col collapsed="false" customWidth="true" hidden="false" outlineLevel="0" max="525" min="516" style="1" width="13.14"/>
    <col collapsed="false" customWidth="true" hidden="false" outlineLevel="0" max="526" min="526" style="1" width="12.14"/>
    <col collapsed="false" customWidth="false" hidden="false" outlineLevel="0" max="768" min="527" style="1" width="11"/>
    <col collapsed="false" customWidth="true" hidden="false" outlineLevel="0" max="769" min="769" style="1" width="14.14"/>
    <col collapsed="false" customWidth="true" hidden="false" outlineLevel="0" max="770" min="770" style="1" width="13.14"/>
    <col collapsed="false" customWidth="true" hidden="false" outlineLevel="0" max="771" min="771" style="1" width="15.14"/>
    <col collapsed="false" customWidth="true" hidden="false" outlineLevel="0" max="781" min="772" style="1" width="13.14"/>
    <col collapsed="false" customWidth="true" hidden="false" outlineLevel="0" max="782" min="782" style="1" width="12.14"/>
    <col collapsed="false" customWidth="false" hidden="false" outlineLevel="0" max="1024" min="783" style="1" width="11"/>
  </cols>
  <sheetData>
    <row r="2" customFormat="false" ht="18" hidden="false" customHeight="false" outlineLevel="0" collapsed="false">
      <c r="A2" s="3" t="s">
        <v>0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4"/>
      <c r="O2" s="6"/>
    </row>
    <row r="3" customFormat="false" ht="18" hidden="false" customHeight="false" outlineLevel="0" collapsed="false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6"/>
    </row>
    <row r="4" customFormat="false" ht="18" hidden="false" customHeight="false" outlineLevel="0" collapsed="false">
      <c r="B4" s="5"/>
      <c r="C4" s="5" t="s">
        <v>1</v>
      </c>
      <c r="D4" s="3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6"/>
    </row>
    <row r="5" customFormat="false" ht="17.35" hidden="false" customHeight="false" outlineLevel="0" collapsed="false">
      <c r="C5" s="7" t="s">
        <v>3</v>
      </c>
      <c r="E5" s="5"/>
      <c r="F5" s="5"/>
      <c r="G5" s="5"/>
      <c r="H5" s="5"/>
      <c r="I5" s="5"/>
      <c r="J5" s="5"/>
      <c r="K5" s="5"/>
      <c r="L5" s="5"/>
      <c r="M5" s="5"/>
      <c r="N5" s="4"/>
      <c r="O5" s="6"/>
    </row>
    <row r="6" customFormat="false" ht="18" hidden="false" customHeight="false" outlineLevel="0" collapsed="false">
      <c r="E6" s="5"/>
      <c r="F6" s="5"/>
      <c r="G6" s="5"/>
      <c r="H6" s="5"/>
      <c r="I6" s="5"/>
      <c r="J6" s="5"/>
      <c r="K6" s="5"/>
      <c r="L6" s="5"/>
      <c r="M6" s="5"/>
      <c r="N6" s="4"/>
      <c r="O6" s="6"/>
    </row>
    <row r="7" customFormat="false" ht="18" hidden="false" customHeight="false" outlineLevel="0" collapsed="false">
      <c r="A7" s="8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4"/>
      <c r="O7" s="6"/>
    </row>
    <row r="8" customFormat="false" ht="18" hidden="false" customHeight="false" outlineLevel="0" collapsed="false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4"/>
      <c r="O8" s="6"/>
    </row>
    <row r="9" customFormat="false" ht="18" hidden="false" customHeight="false" outlineLevel="0" collapsed="false">
      <c r="A9" s="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0"/>
    </row>
    <row r="10" s="2" customFormat="true" ht="18" hidden="false" customHeight="false" outlineLevel="0" collapsed="false">
      <c r="B10" s="2" t="s">
        <v>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6"/>
    </row>
    <row r="11" s="2" customFormat="true" ht="18" hidden="false" customHeight="false" outlineLevel="0" collapsed="false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1"/>
    </row>
    <row r="12" s="2" customFormat="true" ht="18" hidden="false" customHeight="false" outlineLevel="0" collapsed="false">
      <c r="A12" s="8" t="s">
        <v>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6"/>
    </row>
    <row r="13" s="2" customFormat="true" ht="18" hidden="false" customHeight="false" outlineLevel="0" collapsed="false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6"/>
    </row>
    <row r="14" customFormat="false" ht="18.75" hidden="false" customHeight="false" outlineLevel="0" collapsed="false">
      <c r="A14" s="12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="2" customFormat="true" ht="18" hidden="false" customHeight="false" outlineLevel="0" collapsed="false">
      <c r="A15" s="12" t="s">
        <v>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="2" customFormat="true" ht="18" hidden="false" customHeight="false" outlineLevel="0" collapsed="false">
      <c r="A16" s="12" t="s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6"/>
    </row>
    <row r="17" s="2" customFormat="true" ht="18" hidden="false" customHeight="false" outlineLevel="0" collapsed="false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6"/>
    </row>
    <row r="18" s="2" customFormat="true" ht="18" hidden="false" customHeight="false" outlineLevel="0" collapsed="false">
      <c r="A18" s="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6"/>
    </row>
    <row r="20" customFormat="false" ht="18" hidden="false" customHeight="false" outlineLevel="0" collapsed="false">
      <c r="B20" s="1" t="s">
        <v>11</v>
      </c>
    </row>
    <row r="22" customFormat="false" ht="18" hidden="false" customHeight="false" outlineLevel="0" collapsed="false">
      <c r="A22" s="14" t="s">
        <v>12</v>
      </c>
      <c r="B22" s="1" t="s">
        <v>13</v>
      </c>
    </row>
    <row r="23" customFormat="false" ht="18" hidden="false" customHeight="false" outlineLevel="0" collapsed="false">
      <c r="B23" s="1" t="s">
        <v>14</v>
      </c>
    </row>
    <row r="24" customFormat="false" ht="18" hidden="false" customHeight="false" outlineLevel="0" collapsed="false">
      <c r="B24" s="1" t="s">
        <v>15</v>
      </c>
    </row>
    <row r="25" customFormat="false" ht="18" hidden="false" customHeight="false" outlineLevel="0" collapsed="false">
      <c r="B25" s="1" t="s">
        <v>16</v>
      </c>
    </row>
    <row r="28" customFormat="false" ht="18" hidden="false" customHeight="false" outlineLevel="0" collapsed="false">
      <c r="B28" s="1" t="s">
        <v>17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117"/>
  <sheetViews>
    <sheetView showFormulas="false" showGridLines="true" showRowColHeaders="true" showZeros="true" rightToLeft="false" tabSelected="false" showOutlineSymbols="true" defaultGridColor="true" view="normal" topLeftCell="A3" colorId="64" zoomScale="67" zoomScaleNormal="67" zoomScalePageLayoutView="100" workbookViewId="0">
      <selection pane="topLeft" activeCell="C7" activeCellId="0" sqref="C7"/>
    </sheetView>
  </sheetViews>
  <sheetFormatPr defaultColWidth="8.4296875" defaultRowHeight="15" zeroHeight="false" outlineLevelRow="0" outlineLevelCol="0"/>
  <cols>
    <col collapsed="false" customWidth="true" hidden="false" outlineLevel="0" max="1" min="1" style="15" width="7.85"/>
    <col collapsed="false" customWidth="true" hidden="false" outlineLevel="0" max="2" min="2" style="16" width="56.72"/>
    <col collapsed="false" customWidth="true" hidden="false" outlineLevel="0" max="7" min="3" style="16" width="12.28"/>
    <col collapsed="false" customWidth="true" hidden="false" outlineLevel="0" max="14" min="8" style="16" width="12.43"/>
    <col collapsed="false" customWidth="true" hidden="false" outlineLevel="0" max="15" min="15" style="16" width="16.14"/>
    <col collapsed="false" customWidth="false" hidden="false" outlineLevel="0" max="16" min="16" style="16" width="8.43"/>
    <col collapsed="false" customWidth="true" hidden="false" outlineLevel="0" max="257" min="257" style="0" width="7.85"/>
    <col collapsed="false" customWidth="true" hidden="false" outlineLevel="0" max="258" min="258" style="0" width="56.72"/>
    <col collapsed="false" customWidth="true" hidden="false" outlineLevel="0" max="263" min="259" style="0" width="12.28"/>
    <col collapsed="false" customWidth="true" hidden="false" outlineLevel="0" max="270" min="264" style="0" width="12.43"/>
    <col collapsed="false" customWidth="true" hidden="false" outlineLevel="0" max="271" min="271" style="0" width="16.14"/>
    <col collapsed="false" customWidth="true" hidden="false" outlineLevel="0" max="513" min="513" style="0" width="7.85"/>
    <col collapsed="false" customWidth="true" hidden="false" outlineLevel="0" max="514" min="514" style="0" width="56.72"/>
    <col collapsed="false" customWidth="true" hidden="false" outlineLevel="0" max="519" min="515" style="0" width="12.28"/>
    <col collapsed="false" customWidth="true" hidden="false" outlineLevel="0" max="526" min="520" style="0" width="12.43"/>
    <col collapsed="false" customWidth="true" hidden="false" outlineLevel="0" max="527" min="527" style="0" width="16.14"/>
    <col collapsed="false" customWidth="true" hidden="false" outlineLevel="0" max="769" min="769" style="0" width="7.85"/>
    <col collapsed="false" customWidth="true" hidden="false" outlineLevel="0" max="770" min="770" style="0" width="56.72"/>
    <col collapsed="false" customWidth="true" hidden="false" outlineLevel="0" max="775" min="771" style="0" width="12.28"/>
    <col collapsed="false" customWidth="true" hidden="false" outlineLevel="0" max="782" min="776" style="0" width="12.43"/>
    <col collapsed="false" customWidth="true" hidden="false" outlineLevel="0" max="783" min="783" style="0" width="16.14"/>
  </cols>
  <sheetData>
    <row r="1" customFormat="false" ht="27" hidden="false" customHeight="true" outlineLevel="0" collapsed="false">
      <c r="A1" s="17"/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customFormat="false" ht="28.5" hidden="false" customHeight="true" outlineLevel="0" collapsed="false">
      <c r="A2" s="19" t="s">
        <v>19</v>
      </c>
      <c r="B2" s="20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 t="s">
        <v>32</v>
      </c>
      <c r="O2" s="22" t="s">
        <v>33</v>
      </c>
      <c r="P2" s="23" t="s">
        <v>34</v>
      </c>
    </row>
    <row r="3" s="1" customFormat="true" ht="26.25" hidden="false" customHeight="true" outlineLevel="0" collapsed="false">
      <c r="A3" s="24"/>
      <c r="B3" s="25" t="s">
        <v>35</v>
      </c>
      <c r="C3" s="26" t="n">
        <v>10000</v>
      </c>
      <c r="D3" s="26" t="n">
        <f aca="false">+C112</f>
        <v>741589</v>
      </c>
      <c r="E3" s="26" t="n">
        <f aca="false">+D112</f>
        <v>1384853</v>
      </c>
      <c r="F3" s="26" t="n">
        <f aca="false">+E112</f>
        <v>2007992</v>
      </c>
      <c r="G3" s="26" t="n">
        <f aca="false">+F112</f>
        <v>2634514.8783802</v>
      </c>
      <c r="H3" s="26" t="n">
        <f aca="false">+G112</f>
        <v>3278218.7583802</v>
      </c>
      <c r="I3" s="26" t="n">
        <f aca="false">+H112</f>
        <v>3926533.5183802</v>
      </c>
      <c r="J3" s="26" t="n">
        <f aca="false">+I112</f>
        <v>4547565.4283802</v>
      </c>
      <c r="K3" s="26" t="n">
        <f aca="false">+J112</f>
        <v>5196872.9483802</v>
      </c>
      <c r="L3" s="26" t="n">
        <f aca="false">+K112</f>
        <v>5841082.3483802</v>
      </c>
      <c r="M3" s="26" t="n">
        <f aca="false">+L112</f>
        <v>6511996.6283802</v>
      </c>
      <c r="N3" s="26" t="n">
        <f aca="false">+M112</f>
        <v>7116646.6283802</v>
      </c>
      <c r="O3" s="27" t="n">
        <f aca="false">SUM(C3:N3)</f>
        <v>43197865.1370416</v>
      </c>
      <c r="P3" s="28"/>
    </row>
    <row r="4" s="1" customFormat="true" ht="24.75" hidden="false" customHeight="true" outlineLevel="0" collapsed="false">
      <c r="A4" s="29"/>
      <c r="B4" s="30" t="s">
        <v>36</v>
      </c>
      <c r="C4" s="31" t="n">
        <f aca="false">C5+C13+C19+C22+C26+C28+C30+C39+C41</f>
        <v>1044940</v>
      </c>
      <c r="D4" s="31" t="n">
        <f aca="false">+D5+D13+D19+D22+D26+D28+D30+D39+D41</f>
        <v>947490</v>
      </c>
      <c r="E4" s="31" t="n">
        <f aca="false">+E5+E13+E19+E22+E26+E28+E30+E39+E41</f>
        <v>931880</v>
      </c>
      <c r="F4" s="31" t="n">
        <f aca="false">+F5+F13+F19+F22+F26+F28+F30+F39+F41</f>
        <v>944605</v>
      </c>
      <c r="G4" s="31" t="n">
        <f aca="false">+G5+G13+G19+G22+G26+G28+G30+G39+G41</f>
        <v>950520</v>
      </c>
      <c r="H4" s="31" t="n">
        <f aca="false">+H5+H13+H19+H22+H26+H28+H30+H39+H41</f>
        <v>954625</v>
      </c>
      <c r="I4" s="31" t="n">
        <f aca="false">+I5+I13+I19+I22+I26+I28+I30+I39+I41</f>
        <v>930315</v>
      </c>
      <c r="J4" s="31" t="n">
        <f aca="false">+J5+J13+J19+J22+J26+J28+J30+J39+J41</f>
        <v>955930</v>
      </c>
      <c r="K4" s="31" t="n">
        <f aca="false">+K5+K13+K19+K22+K26+K28+K30+K39+K41</f>
        <v>941845</v>
      </c>
      <c r="L4" s="31" t="n">
        <f aca="false">+L5+L13+L19+L22+L26+L28+L30+L39+L41</f>
        <v>969380</v>
      </c>
      <c r="M4" s="31" t="n">
        <f aca="false">+M5+M13+M19+M22+M26+M28+M30+M39+M41</f>
        <v>975295</v>
      </c>
      <c r="N4" s="31" t="n">
        <f aca="false">+N5+N13+N19+N22+N26+N28+N30+N39+N41</f>
        <v>982210</v>
      </c>
      <c r="O4" s="27" t="n">
        <f aca="false">SUM(C4:N4)</f>
        <v>11529035</v>
      </c>
      <c r="P4" s="32" t="n">
        <v>1</v>
      </c>
    </row>
    <row r="5" s="14" customFormat="true" ht="16.5" hidden="false" customHeight="true" outlineLevel="0" collapsed="false">
      <c r="A5" s="33"/>
      <c r="B5" s="34" t="s">
        <v>37</v>
      </c>
      <c r="C5" s="35" t="n">
        <f aca="false">SUM(C6:C12)</f>
        <v>644000</v>
      </c>
      <c r="D5" s="35" t="n">
        <f aca="false">SUM(D6:D12)</f>
        <v>544000</v>
      </c>
      <c r="E5" s="35" t="n">
        <f aca="false">SUM(E6:E12)</f>
        <v>544000</v>
      </c>
      <c r="F5" s="35" t="n">
        <f aca="false">SUM(F6:F12)</f>
        <v>544000</v>
      </c>
      <c r="G5" s="35" t="n">
        <f aca="false">SUM(G6:G12)</f>
        <v>544000</v>
      </c>
      <c r="H5" s="35" t="n">
        <f aca="false">SUM(H6:H12)</f>
        <v>544000</v>
      </c>
      <c r="I5" s="35" t="n">
        <f aca="false">SUM(I6:I12)</f>
        <v>550500</v>
      </c>
      <c r="J5" s="35" t="n">
        <f aca="false">SUM(J6:J12)</f>
        <v>550500</v>
      </c>
      <c r="K5" s="35" t="n">
        <f aca="false">SUM(K6:K12)</f>
        <v>550500</v>
      </c>
      <c r="L5" s="35" t="n">
        <f aca="false">SUM(L6:L12)</f>
        <v>550500</v>
      </c>
      <c r="M5" s="35" t="n">
        <f aca="false">SUM(M6:M12)</f>
        <v>550500</v>
      </c>
      <c r="N5" s="35" t="n">
        <f aca="false">SUM(N6:N12)</f>
        <v>550500</v>
      </c>
      <c r="O5" s="27" t="n">
        <f aca="false">SUM(C5:N5)</f>
        <v>6667000</v>
      </c>
      <c r="P5" s="36" t="n">
        <f aca="false">+O5/$O$4</f>
        <v>0.578279101416554</v>
      </c>
    </row>
    <row r="6" s="1" customFormat="true" ht="16.5" hidden="false" customHeight="true" outlineLevel="0" collapsed="false">
      <c r="A6" s="37" t="n">
        <v>0</v>
      </c>
      <c r="B6" s="38" t="s">
        <v>38</v>
      </c>
      <c r="C6" s="39" t="n">
        <v>644000</v>
      </c>
      <c r="D6" s="39" t="n">
        <v>544000</v>
      </c>
      <c r="E6" s="39" t="n">
        <v>544000</v>
      </c>
      <c r="F6" s="39" t="n">
        <v>544000</v>
      </c>
      <c r="G6" s="39" t="n">
        <v>544000</v>
      </c>
      <c r="H6" s="39" t="n">
        <v>544000</v>
      </c>
      <c r="I6" s="39" t="n">
        <v>544000</v>
      </c>
      <c r="J6" s="39" t="n">
        <v>544000</v>
      </c>
      <c r="K6" s="39" t="n">
        <v>544000</v>
      </c>
      <c r="L6" s="39" t="n">
        <v>544000</v>
      </c>
      <c r="M6" s="39" t="n">
        <v>544000</v>
      </c>
      <c r="N6" s="39" t="n">
        <v>544000</v>
      </c>
      <c r="O6" s="27" t="n">
        <f aca="false">SUM(C6:N6)</f>
        <v>6628000</v>
      </c>
      <c r="P6" s="40"/>
    </row>
    <row r="7" customFormat="false" ht="16.5" hidden="false" customHeight="true" outlineLevel="0" collapsed="false">
      <c r="A7" s="41" t="n">
        <v>1</v>
      </c>
      <c r="B7" s="42" t="s">
        <v>39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7" t="n">
        <f aca="false">SUM(C7:N7)</f>
        <v>0</v>
      </c>
      <c r="P7" s="44" t="n">
        <f aca="false">+O7/$O$4</f>
        <v>0</v>
      </c>
    </row>
    <row r="8" customFormat="false" ht="16.5" hidden="false" customHeight="true" outlineLevel="0" collapsed="false">
      <c r="A8" s="45" t="n">
        <v>2</v>
      </c>
      <c r="B8" s="46" t="s">
        <v>40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7" t="n">
        <f aca="false">SUM(C8:N8)</f>
        <v>0</v>
      </c>
      <c r="P8" s="44" t="n">
        <f aca="false">+O8/$O$4</f>
        <v>0</v>
      </c>
    </row>
    <row r="9" customFormat="false" ht="16.5" hidden="false" customHeight="true" outlineLevel="0" collapsed="false">
      <c r="A9" s="41" t="n">
        <v>3</v>
      </c>
      <c r="B9" s="46" t="s">
        <v>41</v>
      </c>
      <c r="C9" s="43"/>
      <c r="D9" s="43"/>
      <c r="E9" s="43"/>
      <c r="F9" s="43"/>
      <c r="G9" s="43"/>
      <c r="H9" s="43"/>
      <c r="I9" s="43" t="n">
        <v>500</v>
      </c>
      <c r="J9" s="43" t="n">
        <v>500</v>
      </c>
      <c r="K9" s="43" t="n">
        <v>500</v>
      </c>
      <c r="L9" s="43" t="n">
        <v>500</v>
      </c>
      <c r="M9" s="43" t="n">
        <v>500</v>
      </c>
      <c r="N9" s="43" t="n">
        <v>500</v>
      </c>
      <c r="O9" s="27" t="n">
        <f aca="false">SUM(C9:N9)</f>
        <v>3000</v>
      </c>
      <c r="P9" s="44" t="n">
        <f aca="false">+O9/$O$4</f>
        <v>0.000260212585008199</v>
      </c>
    </row>
    <row r="10" customFormat="false" ht="16.5" hidden="false" customHeight="true" outlineLevel="0" collapsed="false">
      <c r="A10" s="41" t="n">
        <v>4</v>
      </c>
      <c r="B10" s="42" t="s">
        <v>42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27" t="n">
        <f aca="false">SUM(C10:N10)</f>
        <v>0</v>
      </c>
      <c r="P10" s="44" t="n">
        <f aca="false">+O10/$O$4</f>
        <v>0</v>
      </c>
    </row>
    <row r="11" customFormat="false" ht="16.5" hidden="false" customHeight="true" outlineLevel="0" collapsed="false">
      <c r="A11" s="41" t="n">
        <v>5</v>
      </c>
      <c r="B11" s="47" t="s">
        <v>43</v>
      </c>
      <c r="C11" s="48"/>
      <c r="D11" s="48"/>
      <c r="E11" s="48"/>
      <c r="F11" s="48"/>
      <c r="G11" s="48"/>
      <c r="H11" s="48"/>
      <c r="I11" s="48" t="n">
        <v>6000</v>
      </c>
      <c r="J11" s="43" t="n">
        <v>6000</v>
      </c>
      <c r="K11" s="43" t="n">
        <v>6000</v>
      </c>
      <c r="L11" s="43" t="n">
        <v>6000</v>
      </c>
      <c r="M11" s="43" t="n">
        <v>6000</v>
      </c>
      <c r="N11" s="43" t="n">
        <v>6000</v>
      </c>
      <c r="O11" s="27" t="n">
        <f aca="false">SUM(C11:N11)</f>
        <v>36000</v>
      </c>
      <c r="P11" s="44" t="n">
        <f aca="false">+O11/$O$4</f>
        <v>0.00312255102009839</v>
      </c>
    </row>
    <row r="12" customFormat="false" ht="16.5" hidden="false" customHeight="true" outlineLevel="0" collapsed="false">
      <c r="A12" s="41" t="n">
        <v>6</v>
      </c>
      <c r="B12" s="49" t="s">
        <v>44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7" t="n">
        <f aca="false">SUM(C12:N12)</f>
        <v>0</v>
      </c>
      <c r="P12" s="44" t="n">
        <f aca="false">+O12/$O$4</f>
        <v>0</v>
      </c>
    </row>
    <row r="13" s="14" customFormat="true" ht="16.5" hidden="false" customHeight="true" outlineLevel="0" collapsed="false">
      <c r="A13" s="33"/>
      <c r="B13" s="34" t="s">
        <v>45</v>
      </c>
      <c r="C13" s="35" t="n">
        <f aca="false">SUM(C14:C18)</f>
        <v>397565</v>
      </c>
      <c r="D13" s="35" t="n">
        <f aca="false">SUM(D14:D18)</f>
        <v>403470</v>
      </c>
      <c r="E13" s="35" t="n">
        <f aca="false">SUM(E14:E18)</f>
        <v>382850</v>
      </c>
      <c r="F13" s="35" t="n">
        <f aca="false">SUM(F14:F18)</f>
        <v>400565</v>
      </c>
      <c r="G13" s="35" t="n">
        <f aca="false">SUM(G14:G18)</f>
        <v>406470</v>
      </c>
      <c r="H13" s="35" t="n">
        <f aca="false">SUM(H14:H18)</f>
        <v>400565</v>
      </c>
      <c r="I13" s="35" t="n">
        <f aca="false">SUM(I14:I18)</f>
        <v>379745</v>
      </c>
      <c r="J13" s="35" t="n">
        <f aca="false">SUM(J14:J18)</f>
        <v>385350</v>
      </c>
      <c r="K13" s="35" t="n">
        <f aca="false">SUM(K14:K18)</f>
        <v>391255</v>
      </c>
      <c r="L13" s="35" t="n">
        <f aca="false">SUM(L14:L18)</f>
        <v>418780</v>
      </c>
      <c r="M13" s="35" t="n">
        <f aca="false">SUM(M14:M18)</f>
        <v>424685</v>
      </c>
      <c r="N13" s="35" t="n">
        <f aca="false">SUM(N14:N18)</f>
        <v>431590</v>
      </c>
      <c r="O13" s="27" t="n">
        <f aca="false">SUM(C13:N13)</f>
        <v>4822890</v>
      </c>
      <c r="P13" s="36" t="n">
        <f aca="false">+O13/$O$4</f>
        <v>0.418325558036731</v>
      </c>
    </row>
    <row r="14" customFormat="false" ht="16.5" hidden="false" customHeight="true" outlineLevel="0" collapsed="false">
      <c r="A14" s="41" t="n">
        <v>14</v>
      </c>
      <c r="B14" s="42" t="s">
        <v>46</v>
      </c>
      <c r="C14" s="50" t="n">
        <v>365000</v>
      </c>
      <c r="D14" s="50" t="n">
        <v>370000</v>
      </c>
      <c r="E14" s="50" t="n">
        <v>350000</v>
      </c>
      <c r="F14" s="50" t="n">
        <v>365000</v>
      </c>
      <c r="G14" s="50" t="n">
        <v>370000</v>
      </c>
      <c r="H14" s="50" t="n">
        <v>365000</v>
      </c>
      <c r="I14" s="50" t="n">
        <v>345000</v>
      </c>
      <c r="J14" s="50" t="n">
        <v>350000</v>
      </c>
      <c r="K14" s="50" t="n">
        <v>355000</v>
      </c>
      <c r="L14" s="50" t="n">
        <v>380000</v>
      </c>
      <c r="M14" s="50" t="n">
        <v>385000</v>
      </c>
      <c r="N14" s="50" t="n">
        <v>390000</v>
      </c>
      <c r="O14" s="27" t="n">
        <f aca="false">SUM(C14:N14)</f>
        <v>4390000</v>
      </c>
      <c r="P14" s="51" t="n">
        <f aca="false">+O14/$O$4</f>
        <v>0.380777749395331</v>
      </c>
    </row>
    <row r="15" customFormat="false" ht="16.5" hidden="false" customHeight="true" outlineLevel="0" collapsed="false">
      <c r="A15" s="41" t="n">
        <v>15</v>
      </c>
      <c r="B15" s="49" t="s">
        <v>47</v>
      </c>
      <c r="C15" s="43" t="n">
        <v>3000</v>
      </c>
      <c r="D15" s="43" t="n">
        <v>3500</v>
      </c>
      <c r="E15" s="43" t="n">
        <v>4500</v>
      </c>
      <c r="F15" s="43" t="n">
        <v>6000</v>
      </c>
      <c r="G15" s="43" t="n">
        <v>6500</v>
      </c>
      <c r="H15" s="43" t="n">
        <v>6000</v>
      </c>
      <c r="I15" s="43" t="n">
        <v>6800</v>
      </c>
      <c r="J15" s="43" t="n">
        <v>7000</v>
      </c>
      <c r="K15" s="43" t="n">
        <v>7500</v>
      </c>
      <c r="L15" s="43" t="n">
        <v>8000</v>
      </c>
      <c r="M15" s="43" t="n">
        <v>8500</v>
      </c>
      <c r="N15" s="43" t="n">
        <v>10000</v>
      </c>
      <c r="O15" s="27" t="n">
        <f aca="false">SUM(C15:N15)</f>
        <v>77300</v>
      </c>
      <c r="P15" s="51" t="n">
        <f aca="false">+O15/$O$4</f>
        <v>0.00670481094037792</v>
      </c>
    </row>
    <row r="16" customFormat="false" ht="16.5" hidden="false" customHeight="true" outlineLevel="0" collapsed="false">
      <c r="A16" s="41" t="n">
        <f aca="false">A15+1</f>
        <v>16</v>
      </c>
      <c r="B16" s="49" t="s">
        <v>48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7" t="n">
        <f aca="false">SUM(C16:N16)</f>
        <v>0</v>
      </c>
      <c r="P16" s="51" t="n">
        <f aca="false">+O16/$O$4</f>
        <v>0</v>
      </c>
    </row>
    <row r="17" customFormat="false" ht="16.5" hidden="false" customHeight="true" outlineLevel="0" collapsed="false">
      <c r="A17" s="41" t="n">
        <f aca="false">A16+1</f>
        <v>17</v>
      </c>
      <c r="B17" s="49" t="s">
        <v>49</v>
      </c>
      <c r="C17" s="48" t="n">
        <f aca="false">C14*8.1%</f>
        <v>29565</v>
      </c>
      <c r="D17" s="48" t="n">
        <f aca="false">D14*8.1%</f>
        <v>29970</v>
      </c>
      <c r="E17" s="48" t="n">
        <f aca="false">E14*8.1%</f>
        <v>28350</v>
      </c>
      <c r="F17" s="48" t="n">
        <f aca="false">F14*8.1%</f>
        <v>29565</v>
      </c>
      <c r="G17" s="48" t="n">
        <f aca="false">G14*8.1%</f>
        <v>29970</v>
      </c>
      <c r="H17" s="48" t="n">
        <f aca="false">H14*8.1%</f>
        <v>29565</v>
      </c>
      <c r="I17" s="48" t="n">
        <f aca="false">I14*8.1%</f>
        <v>27945</v>
      </c>
      <c r="J17" s="48" t="n">
        <f aca="false">J14*8.1%</f>
        <v>28350</v>
      </c>
      <c r="K17" s="48" t="n">
        <f aca="false">K14*8.1%</f>
        <v>28755</v>
      </c>
      <c r="L17" s="48" t="n">
        <f aca="false">L14*8.1%</f>
        <v>30780</v>
      </c>
      <c r="M17" s="48" t="n">
        <f aca="false">M14*8.1%</f>
        <v>31185</v>
      </c>
      <c r="N17" s="48" t="n">
        <f aca="false">N14*8.1%</f>
        <v>31590</v>
      </c>
      <c r="O17" s="27" t="n">
        <f aca="false">SUM(C17:N17)</f>
        <v>355590</v>
      </c>
      <c r="P17" s="51" t="n">
        <f aca="false">+O17/$O$4</f>
        <v>0.0308429977010218</v>
      </c>
    </row>
    <row r="18" customFormat="false" ht="16.5" hidden="false" customHeight="true" outlineLevel="0" collapsed="false">
      <c r="A18" s="41" t="n">
        <f aca="false">A17+1</f>
        <v>18</v>
      </c>
      <c r="B18" s="49" t="s">
        <v>50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7" t="n">
        <f aca="false">SUM(C18:N18)</f>
        <v>0</v>
      </c>
      <c r="P18" s="51" t="n">
        <f aca="false">+O18/$O$4</f>
        <v>0</v>
      </c>
    </row>
    <row r="19" s="14" customFormat="true" ht="16.5" hidden="false" customHeight="true" outlineLevel="0" collapsed="false">
      <c r="A19" s="33"/>
      <c r="B19" s="34" t="s">
        <v>51</v>
      </c>
      <c r="C19" s="35" t="n">
        <f aca="false">SUM(C20:C21)</f>
        <v>15</v>
      </c>
      <c r="D19" s="35" t="n">
        <f aca="false">SUM(D20:D21)</f>
        <v>20</v>
      </c>
      <c r="E19" s="35" t="n">
        <f aca="false">SUM(E20:E21)</f>
        <v>30</v>
      </c>
      <c r="F19" s="35" t="n">
        <f aca="false">SUM(F20:F21)</f>
        <v>40</v>
      </c>
      <c r="G19" s="35" t="n">
        <f aca="false">SUM(G20:G21)</f>
        <v>50</v>
      </c>
      <c r="H19" s="35" t="n">
        <f aca="false">SUM(H20:H21)</f>
        <v>60</v>
      </c>
      <c r="I19" s="35" t="n">
        <f aca="false">SUM(I20:I21)</f>
        <v>70</v>
      </c>
      <c r="J19" s="35" t="n">
        <f aca="false">SUM(J20:J21)</f>
        <v>80</v>
      </c>
      <c r="K19" s="35" t="n">
        <f aca="false">SUM(K20:K21)</f>
        <v>90</v>
      </c>
      <c r="L19" s="35" t="n">
        <f aca="false">SUM(L20:L21)</f>
        <v>100</v>
      </c>
      <c r="M19" s="35" t="n">
        <f aca="false">SUM(M20:M21)</f>
        <v>110</v>
      </c>
      <c r="N19" s="35" t="n">
        <f aca="false">SUM(N20:N21)</f>
        <v>120</v>
      </c>
      <c r="O19" s="27" t="n">
        <f aca="false">SUM(C19:N19)</f>
        <v>785</v>
      </c>
      <c r="P19" s="36" t="n">
        <f aca="false">+O19/$O$4</f>
        <v>6.8088959743812E-005</v>
      </c>
    </row>
    <row r="20" customFormat="false" ht="16.5" hidden="false" customHeight="true" outlineLevel="0" collapsed="false">
      <c r="A20" s="41" t="n">
        <v>19</v>
      </c>
      <c r="B20" s="47" t="s">
        <v>52</v>
      </c>
      <c r="C20" s="52" t="n">
        <v>15</v>
      </c>
      <c r="D20" s="52" t="n">
        <v>20</v>
      </c>
      <c r="E20" s="52" t="n">
        <v>30</v>
      </c>
      <c r="F20" s="52" t="n">
        <v>40</v>
      </c>
      <c r="G20" s="52" t="n">
        <v>50</v>
      </c>
      <c r="H20" s="52" t="n">
        <v>60</v>
      </c>
      <c r="I20" s="52" t="n">
        <v>70</v>
      </c>
      <c r="J20" s="52" t="n">
        <v>80</v>
      </c>
      <c r="K20" s="52" t="n">
        <v>90</v>
      </c>
      <c r="L20" s="52" t="n">
        <v>100</v>
      </c>
      <c r="M20" s="52" t="n">
        <v>110</v>
      </c>
      <c r="N20" s="52" t="n">
        <v>120</v>
      </c>
      <c r="O20" s="27" t="n">
        <f aca="false">SUM(C20:N20)</f>
        <v>785</v>
      </c>
      <c r="P20" s="53" t="n">
        <f aca="false">+O20/$O$4</f>
        <v>6.8088959743812E-005</v>
      </c>
    </row>
    <row r="21" customFormat="false" ht="16.5" hidden="false" customHeight="true" outlineLevel="0" collapsed="false">
      <c r="A21" s="45" t="n">
        <v>20</v>
      </c>
      <c r="B21" s="47"/>
      <c r="C21" s="52" t="n">
        <v>0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27" t="n">
        <f aca="false">SUM(C21:N21)</f>
        <v>0</v>
      </c>
      <c r="P21" s="53" t="n">
        <f aca="false">+O21/$O$4</f>
        <v>0</v>
      </c>
    </row>
    <row r="22" s="14" customFormat="true" ht="16.5" hidden="false" customHeight="true" outlineLevel="0" collapsed="false">
      <c r="A22" s="33"/>
      <c r="B22" s="34" t="s">
        <v>53</v>
      </c>
      <c r="C22" s="35" t="n">
        <f aca="false">SUM(C23:C25)</f>
        <v>0</v>
      </c>
      <c r="D22" s="35" t="n">
        <f aca="false">SUM(D23:D25)</f>
        <v>0</v>
      </c>
      <c r="E22" s="35" t="n">
        <f aca="false">SUM(E23:E25)</f>
        <v>0</v>
      </c>
      <c r="F22" s="35" t="n">
        <f aca="false">SUM(F23:F25)</f>
        <v>0</v>
      </c>
      <c r="G22" s="35" t="n">
        <f aca="false">SUM(G23:G25)</f>
        <v>0</v>
      </c>
      <c r="H22" s="35" t="n">
        <f aca="false">SUM(H23:H25)</f>
        <v>0</v>
      </c>
      <c r="I22" s="35" t="n">
        <f aca="false">SUM(I23:I25)</f>
        <v>0</v>
      </c>
      <c r="J22" s="35" t="n">
        <f aca="false">SUM(J23:J25)</f>
        <v>0</v>
      </c>
      <c r="K22" s="35" t="n">
        <f aca="false">SUM(K23:K25)</f>
        <v>0</v>
      </c>
      <c r="L22" s="35" t="n">
        <f aca="false">SUM(L23:L25)</f>
        <v>0</v>
      </c>
      <c r="M22" s="35" t="n">
        <f aca="false">SUM(M23:M25)</f>
        <v>0</v>
      </c>
      <c r="N22" s="35" t="n">
        <f aca="false">SUM(N23:N25)</f>
        <v>0</v>
      </c>
      <c r="O22" s="27" t="n">
        <f aca="false">SUM(C22:N22)</f>
        <v>0</v>
      </c>
      <c r="P22" s="36" t="n">
        <f aca="false">+O22/$O$4</f>
        <v>0</v>
      </c>
    </row>
    <row r="23" customFormat="false" ht="15" hidden="false" customHeight="true" outlineLevel="0" collapsed="false">
      <c r="A23" s="45" t="n">
        <v>21</v>
      </c>
      <c r="B23" s="42" t="s">
        <v>54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7" t="n">
        <f aca="false">SUM(C23:N23)</f>
        <v>0</v>
      </c>
      <c r="P23" s="51" t="n">
        <f aca="false">+O23/$O$4</f>
        <v>0</v>
      </c>
    </row>
    <row r="24" customFormat="false" ht="16.5" hidden="false" customHeight="true" outlineLevel="0" collapsed="false">
      <c r="A24" s="45" t="n">
        <v>22</v>
      </c>
      <c r="B24" s="46" t="s">
        <v>55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7" t="n">
        <f aca="false">SUM(C24:N24)</f>
        <v>0</v>
      </c>
      <c r="P24" s="54" t="n">
        <f aca="false">+O24/$O$4</f>
        <v>0</v>
      </c>
    </row>
    <row r="25" customFormat="false" ht="16.5" hidden="false" customHeight="true" outlineLevel="0" collapsed="false">
      <c r="A25" s="45" t="n">
        <v>23</v>
      </c>
      <c r="B25" s="46" t="s">
        <v>56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7" t="n">
        <f aca="false">SUM(C25:N25)</f>
        <v>0</v>
      </c>
      <c r="P25" s="54" t="n">
        <f aca="false">+O25/$O$4</f>
        <v>0</v>
      </c>
    </row>
    <row r="26" s="14" customFormat="true" ht="16.5" hidden="false" customHeight="true" outlineLevel="0" collapsed="false">
      <c r="A26" s="33"/>
      <c r="B26" s="34" t="s">
        <v>57</v>
      </c>
      <c r="C26" s="35" t="n">
        <f aca="false">SUM(C27)</f>
        <v>0</v>
      </c>
      <c r="D26" s="35" t="n">
        <f aca="false">+D27</f>
        <v>0</v>
      </c>
      <c r="E26" s="35" t="n">
        <f aca="false">+E27</f>
        <v>0</v>
      </c>
      <c r="F26" s="35" t="n">
        <f aca="false">+F27</f>
        <v>0</v>
      </c>
      <c r="G26" s="35" t="n">
        <f aca="false">+G27</f>
        <v>0</v>
      </c>
      <c r="H26" s="35" t="n">
        <f aca="false">+H27</f>
        <v>0</v>
      </c>
      <c r="I26" s="35" t="n">
        <f aca="false">+I27</f>
        <v>0</v>
      </c>
      <c r="J26" s="35" t="n">
        <f aca="false">+J27</f>
        <v>0</v>
      </c>
      <c r="K26" s="35" t="n">
        <f aca="false">+K27</f>
        <v>0</v>
      </c>
      <c r="L26" s="35" t="n">
        <f aca="false">+L27</f>
        <v>0</v>
      </c>
      <c r="M26" s="35" t="n">
        <f aca="false">+M27</f>
        <v>0</v>
      </c>
      <c r="N26" s="35" t="n">
        <f aca="false">+N27</f>
        <v>0</v>
      </c>
      <c r="O26" s="27" t="n">
        <f aca="false">SUM(C26:N26)</f>
        <v>0</v>
      </c>
      <c r="P26" s="36" t="n">
        <f aca="false">+O26/$O$4</f>
        <v>0</v>
      </c>
    </row>
    <row r="27" customFormat="false" ht="16.5" hidden="false" customHeight="true" outlineLevel="0" collapsed="false">
      <c r="A27" s="41" t="n">
        <v>24</v>
      </c>
      <c r="B27" s="47" t="s">
        <v>58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27" t="n">
        <f aca="false">SUM(C27:N27)</f>
        <v>0</v>
      </c>
      <c r="P27" s="55" t="n">
        <f aca="false">+O27/$O$4</f>
        <v>0</v>
      </c>
    </row>
    <row r="28" s="14" customFormat="true" ht="16.5" hidden="false" customHeight="true" outlineLevel="0" collapsed="false">
      <c r="A28" s="33"/>
      <c r="B28" s="34" t="s">
        <v>59</v>
      </c>
      <c r="C28" s="35" t="n">
        <f aca="false">+C29</f>
        <v>0</v>
      </c>
      <c r="D28" s="35" t="n">
        <f aca="false">+D29</f>
        <v>0</v>
      </c>
      <c r="E28" s="35" t="n">
        <f aca="false">+E29</f>
        <v>5000</v>
      </c>
      <c r="F28" s="35" t="n">
        <f aca="false">+F29</f>
        <v>0</v>
      </c>
      <c r="G28" s="35" t="n">
        <f aca="false">+G29</f>
        <v>0</v>
      </c>
      <c r="H28" s="35" t="n">
        <f aca="false">+H29</f>
        <v>10000</v>
      </c>
      <c r="I28" s="35" t="n">
        <f aca="false">+I29</f>
        <v>0</v>
      </c>
      <c r="J28" s="35" t="n">
        <f aca="false">+J29</f>
        <v>20000</v>
      </c>
      <c r="K28" s="35" t="n">
        <f aca="false">+K29</f>
        <v>0</v>
      </c>
      <c r="L28" s="35" t="n">
        <f aca="false">+L29</f>
        <v>0</v>
      </c>
      <c r="M28" s="35" t="n">
        <f aca="false">+M29</f>
        <v>0</v>
      </c>
      <c r="N28" s="35" t="n">
        <f aca="false">+N29</f>
        <v>0</v>
      </c>
      <c r="O28" s="27" t="n">
        <f aca="false">SUM(C28:N28)</f>
        <v>35000</v>
      </c>
      <c r="P28" s="36" t="n">
        <f aca="false">+O28/$O$4</f>
        <v>0.00303581349176232</v>
      </c>
    </row>
    <row r="29" s="1" customFormat="true" ht="16.5" hidden="false" customHeight="true" outlineLevel="0" collapsed="false">
      <c r="A29" s="41" t="n">
        <v>25</v>
      </c>
      <c r="B29" s="56" t="s">
        <v>60</v>
      </c>
      <c r="C29" s="57"/>
      <c r="D29" s="57"/>
      <c r="E29" s="57" t="n">
        <v>5000</v>
      </c>
      <c r="F29" s="57"/>
      <c r="G29" s="57"/>
      <c r="H29" s="57" t="n">
        <v>10000</v>
      </c>
      <c r="I29" s="57"/>
      <c r="J29" s="57" t="n">
        <v>20000</v>
      </c>
      <c r="K29" s="57"/>
      <c r="L29" s="57"/>
      <c r="M29" s="57"/>
      <c r="N29" s="57"/>
      <c r="O29" s="27" t="n">
        <f aca="false">SUM(C29:N29)</f>
        <v>35000</v>
      </c>
      <c r="P29" s="58"/>
    </row>
    <row r="30" s="14" customFormat="true" ht="16.5" hidden="false" customHeight="true" outlineLevel="0" collapsed="false">
      <c r="A30" s="33"/>
      <c r="B30" s="34" t="s">
        <v>61</v>
      </c>
      <c r="C30" s="35" t="n">
        <f aca="false">SUM(C31:C38)</f>
        <v>3360</v>
      </c>
      <c r="D30" s="35" t="n">
        <v>0</v>
      </c>
      <c r="E30" s="35" t="n">
        <f aca="false">+E32</f>
        <v>0</v>
      </c>
      <c r="F30" s="35" t="n">
        <f aca="false">+F32</f>
        <v>0</v>
      </c>
      <c r="G30" s="35" t="n">
        <f aca="false">+G32</f>
        <v>0</v>
      </c>
      <c r="H30" s="35" t="n">
        <f aca="false">+H32</f>
        <v>0</v>
      </c>
      <c r="I30" s="35" t="n">
        <f aca="false">+I32</f>
        <v>0</v>
      </c>
      <c r="J30" s="35" t="n">
        <f aca="false">+J32</f>
        <v>0</v>
      </c>
      <c r="K30" s="35" t="n">
        <f aca="false">+K32</f>
        <v>0</v>
      </c>
      <c r="L30" s="35" t="n">
        <f aca="false">+L32</f>
        <v>0</v>
      </c>
      <c r="M30" s="35" t="n">
        <f aca="false">+M32</f>
        <v>0</v>
      </c>
      <c r="N30" s="35" t="n">
        <f aca="false">+N32</f>
        <v>0</v>
      </c>
      <c r="O30" s="27" t="n">
        <f aca="false">SUM(C30:N30)</f>
        <v>3360</v>
      </c>
      <c r="P30" s="36" t="n">
        <f aca="false">+O30/$O$4</f>
        <v>0.000291438095209183</v>
      </c>
    </row>
    <row r="31" s="1" customFormat="true" ht="16.5" hidden="false" customHeight="true" outlineLevel="0" collapsed="false">
      <c r="A31" s="45" t="n">
        <v>26</v>
      </c>
      <c r="B31" s="49" t="s">
        <v>62</v>
      </c>
      <c r="C31" s="50" t="n">
        <v>850</v>
      </c>
      <c r="D31" s="50" t="n">
        <v>900</v>
      </c>
      <c r="E31" s="50" t="n">
        <v>910</v>
      </c>
      <c r="F31" s="50" t="n">
        <v>850</v>
      </c>
      <c r="G31" s="50" t="n">
        <v>1000</v>
      </c>
      <c r="H31" s="50" t="n">
        <v>900</v>
      </c>
      <c r="I31" s="50" t="n">
        <v>800</v>
      </c>
      <c r="J31" s="50" t="n">
        <v>600</v>
      </c>
      <c r="K31" s="50" t="n">
        <v>800</v>
      </c>
      <c r="L31" s="50" t="n">
        <v>1000</v>
      </c>
      <c r="M31" s="50" t="n">
        <v>1100</v>
      </c>
      <c r="N31" s="50" t="n">
        <v>2000</v>
      </c>
      <c r="O31" s="27" t="n">
        <f aca="false">SUM(C31:N31)</f>
        <v>11710</v>
      </c>
      <c r="P31" s="58"/>
    </row>
    <row r="32" customFormat="false" ht="16.5" hidden="false" customHeight="true" outlineLevel="0" collapsed="false">
      <c r="A32" s="45" t="n">
        <f aca="false">A31+1</f>
        <v>27</v>
      </c>
      <c r="B32" s="49" t="s">
        <v>63</v>
      </c>
      <c r="C32" s="50" t="n">
        <v>0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7" t="n">
        <f aca="false">SUM(C32:N32)</f>
        <v>0</v>
      </c>
      <c r="P32" s="55" t="n">
        <f aca="false">+O32/$O$4</f>
        <v>0</v>
      </c>
    </row>
    <row r="33" customFormat="false" ht="16.5" hidden="false" customHeight="true" outlineLevel="0" collapsed="false">
      <c r="A33" s="45" t="n">
        <f aca="false">A32+1</f>
        <v>28</v>
      </c>
      <c r="B33" s="49" t="s">
        <v>64</v>
      </c>
      <c r="C33" s="50" t="n">
        <v>60</v>
      </c>
      <c r="D33" s="50" t="n">
        <v>70</v>
      </c>
      <c r="E33" s="50" t="n">
        <v>50</v>
      </c>
      <c r="F33" s="50" t="n">
        <v>30</v>
      </c>
      <c r="G33" s="50" t="n">
        <v>90</v>
      </c>
      <c r="H33" s="50" t="n">
        <v>100</v>
      </c>
      <c r="I33" s="50" t="n">
        <v>60</v>
      </c>
      <c r="J33" s="50" t="n">
        <v>30</v>
      </c>
      <c r="K33" s="50" t="n">
        <v>15</v>
      </c>
      <c r="L33" s="50" t="n">
        <v>40</v>
      </c>
      <c r="M33" s="50" t="n">
        <v>25</v>
      </c>
      <c r="N33" s="50" t="n">
        <v>50</v>
      </c>
      <c r="O33" s="27" t="n">
        <f aca="false">SUM(C33:N33)</f>
        <v>620</v>
      </c>
      <c r="P33" s="55" t="n">
        <f aca="false">+O33/$O$4</f>
        <v>5.37772675683611E-005</v>
      </c>
    </row>
    <row r="34" customFormat="false" ht="16.5" hidden="false" customHeight="true" outlineLevel="0" collapsed="false">
      <c r="A34" s="45" t="n">
        <f aca="false">A33+1</f>
        <v>29</v>
      </c>
      <c r="B34" s="49" t="s">
        <v>65</v>
      </c>
      <c r="C34" s="50" t="n">
        <f aca="false">C94*10/100</f>
        <v>680</v>
      </c>
      <c r="D34" s="50" t="n">
        <f aca="false">D94*10/100</f>
        <v>700</v>
      </c>
      <c r="E34" s="50" t="n">
        <f aca="false">E94*10/100</f>
        <v>750</v>
      </c>
      <c r="F34" s="50" t="n">
        <f aca="false">F94*10/100</f>
        <v>700</v>
      </c>
      <c r="G34" s="50" t="n">
        <f aca="false">G94*10/100</f>
        <v>800</v>
      </c>
      <c r="H34" s="50" t="n">
        <f aca="false">H94*10/100</f>
        <v>850</v>
      </c>
      <c r="I34" s="50" t="n">
        <f aca="false">I94*10/100</f>
        <v>870</v>
      </c>
      <c r="J34" s="50" t="n">
        <f aca="false">J94*10/100</f>
        <v>910</v>
      </c>
      <c r="K34" s="50" t="n">
        <f aca="false">K94*10/100</f>
        <v>960</v>
      </c>
      <c r="L34" s="50" t="n">
        <f aca="false">L94*10/100</f>
        <v>980</v>
      </c>
      <c r="M34" s="50" t="n">
        <f aca="false">M94*10/100</f>
        <v>1010</v>
      </c>
      <c r="N34" s="50" t="n">
        <f aca="false">N94*10/100</f>
        <v>1050</v>
      </c>
      <c r="O34" s="27" t="n">
        <f aca="false">SUM(C34:N34)</f>
        <v>10260</v>
      </c>
      <c r="P34" s="55" t="n">
        <f aca="false">+O34/$O$4</f>
        <v>0.00088992704072804</v>
      </c>
    </row>
    <row r="35" customFormat="false" ht="16.5" hidden="false" customHeight="true" outlineLevel="0" collapsed="false">
      <c r="A35" s="45" t="n">
        <f aca="false">A34+1</f>
        <v>30</v>
      </c>
      <c r="B35" s="49" t="s">
        <v>66</v>
      </c>
      <c r="C35" s="50" t="n">
        <v>200</v>
      </c>
      <c r="D35" s="50" t="n">
        <v>150</v>
      </c>
      <c r="E35" s="50" t="n">
        <v>200</v>
      </c>
      <c r="F35" s="50" t="n">
        <v>130</v>
      </c>
      <c r="G35" s="50" t="n">
        <v>150</v>
      </c>
      <c r="H35" s="50" t="n">
        <v>160</v>
      </c>
      <c r="I35" s="50" t="n">
        <v>200</v>
      </c>
      <c r="J35" s="50" t="n">
        <v>140</v>
      </c>
      <c r="K35" s="50" t="n">
        <v>150</v>
      </c>
      <c r="L35" s="50" t="n">
        <v>180</v>
      </c>
      <c r="M35" s="50" t="n">
        <v>150</v>
      </c>
      <c r="N35" s="50" t="n">
        <v>200</v>
      </c>
      <c r="O35" s="27" t="n">
        <f aca="false">SUM(C35:N35)</f>
        <v>2010</v>
      </c>
      <c r="P35" s="55" t="n">
        <f aca="false">+O35/$O$4</f>
        <v>0.000174342431955493</v>
      </c>
    </row>
    <row r="36" customFormat="false" ht="16.5" hidden="false" customHeight="true" outlineLevel="0" collapsed="false">
      <c r="A36" s="45" t="n">
        <f aca="false">A35+1</f>
        <v>31</v>
      </c>
      <c r="B36" s="49" t="s">
        <v>67</v>
      </c>
      <c r="C36" s="50" t="n">
        <v>700</v>
      </c>
      <c r="D36" s="50" t="n">
        <v>700</v>
      </c>
      <c r="E36" s="50" t="n">
        <v>700</v>
      </c>
      <c r="F36" s="50" t="n">
        <v>700</v>
      </c>
      <c r="G36" s="50" t="n">
        <v>700</v>
      </c>
      <c r="H36" s="50" t="n">
        <v>700</v>
      </c>
      <c r="I36" s="50" t="n">
        <v>700</v>
      </c>
      <c r="J36" s="50" t="n">
        <v>700</v>
      </c>
      <c r="K36" s="50" t="n">
        <v>700</v>
      </c>
      <c r="L36" s="50" t="n">
        <v>700</v>
      </c>
      <c r="M36" s="50" t="n">
        <v>700</v>
      </c>
      <c r="N36" s="50" t="n">
        <v>700</v>
      </c>
      <c r="O36" s="27" t="n">
        <f aca="false">SUM(C36:N36)</f>
        <v>8400</v>
      </c>
      <c r="P36" s="55" t="n">
        <f aca="false">+O36/$O$4</f>
        <v>0.000728595238022957</v>
      </c>
    </row>
    <row r="37" customFormat="false" ht="16.5" hidden="false" customHeight="true" outlineLevel="0" collapsed="false">
      <c r="A37" s="45" t="n">
        <f aca="false">A36+1</f>
        <v>32</v>
      </c>
      <c r="B37" s="49" t="s">
        <v>68</v>
      </c>
      <c r="C37" s="50" t="n">
        <v>250</v>
      </c>
      <c r="D37" s="50" t="n">
        <v>250</v>
      </c>
      <c r="E37" s="50" t="n">
        <v>250</v>
      </c>
      <c r="F37" s="50" t="n">
        <v>250</v>
      </c>
      <c r="G37" s="50" t="n">
        <v>250</v>
      </c>
      <c r="H37" s="50" t="n">
        <v>250</v>
      </c>
      <c r="I37" s="50" t="n">
        <v>250</v>
      </c>
      <c r="J37" s="50" t="n">
        <v>250</v>
      </c>
      <c r="K37" s="50" t="n">
        <v>250</v>
      </c>
      <c r="L37" s="50" t="n">
        <v>250</v>
      </c>
      <c r="M37" s="50" t="n">
        <v>250</v>
      </c>
      <c r="N37" s="50" t="n">
        <v>250</v>
      </c>
      <c r="O37" s="27" t="n">
        <f aca="false">SUM(C37:N37)</f>
        <v>3000</v>
      </c>
      <c r="P37" s="55" t="n">
        <f aca="false">+O37/$O$4</f>
        <v>0.000260212585008199</v>
      </c>
    </row>
    <row r="38" customFormat="false" ht="16.5" hidden="false" customHeight="true" outlineLevel="0" collapsed="false">
      <c r="A38" s="45" t="n">
        <f aca="false">A37+1</f>
        <v>33</v>
      </c>
      <c r="B38" s="49" t="s">
        <v>69</v>
      </c>
      <c r="C38" s="52" t="n">
        <v>620</v>
      </c>
      <c r="D38" s="52"/>
      <c r="E38" s="52"/>
      <c r="F38" s="52"/>
      <c r="G38" s="52"/>
      <c r="H38" s="52"/>
      <c r="I38" s="52"/>
      <c r="J38" s="52" t="n">
        <v>1040</v>
      </c>
      <c r="K38" s="52" t="n">
        <v>1040</v>
      </c>
      <c r="L38" s="52" t="n">
        <f aca="false">K38+125</f>
        <v>1165</v>
      </c>
      <c r="M38" s="52" t="n">
        <f aca="false">L38+125</f>
        <v>1290</v>
      </c>
      <c r="N38" s="52" t="n">
        <f aca="false">M38+125</f>
        <v>1415</v>
      </c>
      <c r="O38" s="27" t="n">
        <f aca="false">SUM(C38:N38)</f>
        <v>6570</v>
      </c>
      <c r="P38" s="55" t="n">
        <f aca="false">+O38/$O$4</f>
        <v>0.000569865561167956</v>
      </c>
    </row>
    <row r="39" s="14" customFormat="true" ht="16.5" hidden="false" customHeight="true" outlineLevel="0" collapsed="false">
      <c r="A39" s="33"/>
      <c r="B39" s="59" t="s">
        <v>70</v>
      </c>
      <c r="C39" s="35" t="n">
        <f aca="false">+C40</f>
        <v>0</v>
      </c>
      <c r="D39" s="35" t="n">
        <f aca="false">+D40</f>
        <v>0</v>
      </c>
      <c r="E39" s="35" t="n">
        <f aca="false">+E40</f>
        <v>0</v>
      </c>
      <c r="F39" s="35" t="n">
        <f aca="false">+F40</f>
        <v>0</v>
      </c>
      <c r="G39" s="35" t="n">
        <f aca="false">+G40</f>
        <v>0</v>
      </c>
      <c r="H39" s="35" t="n">
        <f aca="false">+H40</f>
        <v>0</v>
      </c>
      <c r="I39" s="35" t="n">
        <f aca="false">+I40</f>
        <v>0</v>
      </c>
      <c r="J39" s="35" t="n">
        <f aca="false">+J40</f>
        <v>0</v>
      </c>
      <c r="K39" s="35" t="n">
        <f aca="false">+K40</f>
        <v>0</v>
      </c>
      <c r="L39" s="35" t="n">
        <f aca="false">+L40</f>
        <v>0</v>
      </c>
      <c r="M39" s="35" t="n">
        <f aca="false">+M40</f>
        <v>0</v>
      </c>
      <c r="N39" s="35" t="n">
        <f aca="false">+N40</f>
        <v>0</v>
      </c>
      <c r="O39" s="27" t="n">
        <f aca="false">SUM(C39:N39)</f>
        <v>0</v>
      </c>
      <c r="P39" s="36" t="n">
        <f aca="false">+O39/$O$4</f>
        <v>0</v>
      </c>
    </row>
    <row r="40" customFormat="false" ht="16.5" hidden="false" customHeight="true" outlineLevel="0" collapsed="false">
      <c r="A40" s="45" t="n">
        <v>34</v>
      </c>
      <c r="B40" s="47" t="s">
        <v>71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7" t="n">
        <f aca="false">SUM(C40:N40)</f>
        <v>0</v>
      </c>
      <c r="P40" s="55" t="n">
        <f aca="false">+O40/$O$4</f>
        <v>0</v>
      </c>
    </row>
    <row r="41" s="14" customFormat="true" ht="16.5" hidden="false" customHeight="true" outlineLevel="0" collapsed="false">
      <c r="A41" s="33"/>
      <c r="B41" s="60" t="s">
        <v>72</v>
      </c>
      <c r="C41" s="35" t="n">
        <f aca="false">+C42</f>
        <v>0</v>
      </c>
      <c r="D41" s="35" t="n">
        <f aca="false">+D42</f>
        <v>0</v>
      </c>
      <c r="E41" s="35" t="n">
        <f aca="false">+E42</f>
        <v>0</v>
      </c>
      <c r="F41" s="35" t="n">
        <f aca="false">+F42</f>
        <v>0</v>
      </c>
      <c r="G41" s="35" t="n">
        <f aca="false">+G42</f>
        <v>0</v>
      </c>
      <c r="H41" s="35" t="n">
        <f aca="false">+H42</f>
        <v>0</v>
      </c>
      <c r="I41" s="35" t="n">
        <f aca="false">+I42</f>
        <v>0</v>
      </c>
      <c r="J41" s="35" t="n">
        <f aca="false">+J42</f>
        <v>0</v>
      </c>
      <c r="K41" s="35" t="n">
        <f aca="false">+K42</f>
        <v>0</v>
      </c>
      <c r="L41" s="35" t="n">
        <f aca="false">+L42</f>
        <v>0</v>
      </c>
      <c r="M41" s="35" t="n">
        <f aca="false">+M42</f>
        <v>0</v>
      </c>
      <c r="N41" s="35" t="n">
        <f aca="false">+N42</f>
        <v>0</v>
      </c>
      <c r="O41" s="27" t="n">
        <f aca="false">SUM(C41:N41)</f>
        <v>0</v>
      </c>
      <c r="P41" s="36" t="n">
        <f aca="false">+O41/$O$4</f>
        <v>0</v>
      </c>
    </row>
    <row r="42" customFormat="false" ht="16.5" hidden="false" customHeight="true" outlineLevel="0" collapsed="false">
      <c r="A42" s="45" t="n">
        <v>35</v>
      </c>
      <c r="B42" s="47" t="s">
        <v>73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7" t="n">
        <f aca="false">SUM(C42:N42)</f>
        <v>0</v>
      </c>
      <c r="P42" s="55" t="n">
        <f aca="false">+O42/$O$4</f>
        <v>0</v>
      </c>
    </row>
    <row r="43" s="1" customFormat="true" ht="24.75" hidden="false" customHeight="true" outlineLevel="0" collapsed="false">
      <c r="A43" s="61"/>
      <c r="B43" s="62" t="s">
        <v>74</v>
      </c>
      <c r="C43" s="63" t="n">
        <f aca="false">C44+C57+C65+C85+C92+C98+C102+C105</f>
        <v>313351</v>
      </c>
      <c r="D43" s="63" t="n">
        <f aca="false">D44+D57+D65+D85+D92+D98+D102+D105</f>
        <v>304226</v>
      </c>
      <c r="E43" s="63" t="n">
        <f aca="false">E44+E57+E65+E85+E92+E98+E102+E105</f>
        <v>308741</v>
      </c>
      <c r="F43" s="63" t="n">
        <f aca="false">F44+F57+F65+F85+F92+F98+F102+F105</f>
        <v>318082.1216198</v>
      </c>
      <c r="G43" s="63" t="n">
        <f aca="false">G44+G57+G65+G85+G92+G98+G102+G105</f>
        <v>306816.12</v>
      </c>
      <c r="H43" s="63" t="n">
        <f aca="false">H44+H57+H65+H85+H92+H98+H102+H105</f>
        <v>306310.24</v>
      </c>
      <c r="I43" s="63" t="n">
        <f aca="false">I44+I57+I65+I85+I92+I98+I102+I105</f>
        <v>309283.09</v>
      </c>
      <c r="J43" s="63" t="n">
        <f aca="false">J44+J57+J65+J85+J92+J98+J102+J105</f>
        <v>306622.48</v>
      </c>
      <c r="K43" s="63" t="n">
        <f aca="false">K44+K57+K65+K85+K92+K98+K102+K105</f>
        <v>297635.6</v>
      </c>
      <c r="L43" s="63" t="n">
        <f aca="false">L44+L57+L65+L85+L92+L98+L102+L105</f>
        <v>298465.72</v>
      </c>
      <c r="M43" s="63" t="n">
        <f aca="false">M44+M57+M65+M85+M92+M98+M102+M105</f>
        <v>370645</v>
      </c>
      <c r="N43" s="63" t="n">
        <f aca="false">N44+N57+N65+N85+N92+N98+N102+N105</f>
        <v>368133.12</v>
      </c>
      <c r="O43" s="64" t="n">
        <f aca="false">SUM(C43:N43)</f>
        <v>3808311.4916198</v>
      </c>
      <c r="P43" s="65" t="n">
        <f aca="false">+O43/$O$43</f>
        <v>1</v>
      </c>
    </row>
    <row r="44" s="14" customFormat="true" ht="16.5" hidden="false" customHeight="true" outlineLevel="0" collapsed="false">
      <c r="A44" s="66"/>
      <c r="B44" s="67" t="s">
        <v>75</v>
      </c>
      <c r="C44" s="68" t="n">
        <f aca="false">SUM(C45:C56)</f>
        <v>210682</v>
      </c>
      <c r="D44" s="68" t="n">
        <f aca="false">SUM(D45:D56)</f>
        <v>209160</v>
      </c>
      <c r="E44" s="68" t="n">
        <f aca="false">SUM(E45:E56)</f>
        <v>208160</v>
      </c>
      <c r="F44" s="68" t="n">
        <f aca="false">SUM(F45:F56)</f>
        <v>215250.0015314</v>
      </c>
      <c r="G44" s="68" t="n">
        <f aca="false">SUM(G45:G56)</f>
        <v>206860</v>
      </c>
      <c r="H44" s="68" t="n">
        <f aca="false">SUM(H45:H56)</f>
        <v>198570</v>
      </c>
      <c r="I44" s="68" t="n">
        <f aca="false">SUM(I45:I56)</f>
        <v>202370</v>
      </c>
      <c r="J44" s="68" t="n">
        <f aca="false">SUM(J45:J56)</f>
        <v>194480</v>
      </c>
      <c r="K44" s="68" t="n">
        <f aca="false">SUM(K45:K56)</f>
        <v>188590</v>
      </c>
      <c r="L44" s="68" t="n">
        <f aca="false">SUM(L45:L56)</f>
        <v>183200</v>
      </c>
      <c r="M44" s="68" t="n">
        <f aca="false">SUM(M45:M56)</f>
        <v>259890</v>
      </c>
      <c r="N44" s="68" t="n">
        <f aca="false">SUM(N45:N56)</f>
        <v>251380</v>
      </c>
      <c r="O44" s="64" t="n">
        <f aca="false">SUM(C44:N44)</f>
        <v>2528592.0015314</v>
      </c>
      <c r="P44" s="69" t="n">
        <f aca="false">+O44/$O$43</f>
        <v>0.663966696814474</v>
      </c>
    </row>
    <row r="45" customFormat="false" ht="16.5" hidden="false" customHeight="true" outlineLevel="0" collapsed="false">
      <c r="A45" s="41" t="n">
        <v>36</v>
      </c>
      <c r="B45" s="42" t="s">
        <v>76</v>
      </c>
      <c r="C45" s="70" t="n">
        <v>169000</v>
      </c>
      <c r="D45" s="70" t="n">
        <v>170000</v>
      </c>
      <c r="E45" s="70" t="n">
        <v>170000</v>
      </c>
      <c r="F45" s="70" t="n">
        <f aca="false">175000+0.13%</f>
        <v>175000.0013</v>
      </c>
      <c r="G45" s="70" t="n">
        <v>170000</v>
      </c>
      <c r="H45" s="70" t="n">
        <v>165000</v>
      </c>
      <c r="I45" s="70" t="n">
        <v>165000</v>
      </c>
      <c r="J45" s="70" t="n">
        <v>160000</v>
      </c>
      <c r="K45" s="70" t="n">
        <v>155000</v>
      </c>
      <c r="L45" s="70" t="n">
        <v>150000</v>
      </c>
      <c r="M45" s="70" t="n">
        <v>145000</v>
      </c>
      <c r="N45" s="70" t="n">
        <v>140000</v>
      </c>
      <c r="O45" s="64" t="n">
        <f aca="false">SUM(C45:N45)</f>
        <v>1934000.0013</v>
      </c>
      <c r="P45" s="71" t="n">
        <f aca="false">+O45/$O$43</f>
        <v>0.507836610937885</v>
      </c>
    </row>
    <row r="46" customFormat="false" ht="16.5" hidden="false" customHeight="true" outlineLevel="0" collapsed="false">
      <c r="A46" s="41" t="n">
        <f aca="false">A45+1</f>
        <v>37</v>
      </c>
      <c r="B46" s="42" t="s">
        <v>77</v>
      </c>
      <c r="C46" s="72" t="n">
        <v>1900</v>
      </c>
      <c r="D46" s="72" t="n">
        <v>1900</v>
      </c>
      <c r="E46" s="72" t="n">
        <v>1900</v>
      </c>
      <c r="F46" s="72" t="n">
        <v>1900</v>
      </c>
      <c r="G46" s="72"/>
      <c r="H46" s="72"/>
      <c r="I46" s="72"/>
      <c r="J46" s="72"/>
      <c r="K46" s="72"/>
      <c r="L46" s="72"/>
      <c r="M46" s="72"/>
      <c r="N46" s="72"/>
      <c r="O46" s="64" t="n">
        <f aca="false">SUM(C46:N46)</f>
        <v>7600</v>
      </c>
      <c r="P46" s="54" t="n">
        <f aca="false">+O46/$O$43</f>
        <v>0.00199563507783537</v>
      </c>
    </row>
    <row r="47" customFormat="false" ht="16.5" hidden="false" customHeight="true" outlineLevel="0" collapsed="false">
      <c r="A47" s="41" t="n">
        <f aca="false">A46+1</f>
        <v>38</v>
      </c>
      <c r="B47" s="46" t="s">
        <v>78</v>
      </c>
      <c r="C47" s="73" t="n">
        <f aca="false">C45*7.5/100</f>
        <v>12675</v>
      </c>
      <c r="D47" s="73" t="n">
        <f aca="false">D45*7.5/100</f>
        <v>12750</v>
      </c>
      <c r="E47" s="73" t="n">
        <f aca="false">E45*7.5/100</f>
        <v>12750</v>
      </c>
      <c r="F47" s="73" t="n">
        <f aca="false">F45*7.5/100</f>
        <v>13125.0000975</v>
      </c>
      <c r="G47" s="73" t="n">
        <f aca="false">G45*7.5/100</f>
        <v>12750</v>
      </c>
      <c r="H47" s="73" t="n">
        <f aca="false">H45*7.5/100</f>
        <v>12375</v>
      </c>
      <c r="I47" s="73" t="n">
        <f aca="false">I45*7.5/100</f>
        <v>12375</v>
      </c>
      <c r="J47" s="73" t="n">
        <f aca="false">J45*7.5/100</f>
        <v>12000</v>
      </c>
      <c r="K47" s="73" t="n">
        <f aca="false">K45*7.5/100</f>
        <v>11625</v>
      </c>
      <c r="L47" s="73" t="n">
        <f aca="false">L45*7.5/100</f>
        <v>11250</v>
      </c>
      <c r="M47" s="73" t="n">
        <f aca="false">M45*7.5/100</f>
        <v>10875</v>
      </c>
      <c r="N47" s="73" t="n">
        <f aca="false">N45*7.5/100</f>
        <v>10500</v>
      </c>
      <c r="O47" s="64" t="n">
        <f aca="false">SUM(C47:N47)</f>
        <v>145050.0000975</v>
      </c>
      <c r="P47" s="54" t="n">
        <f aca="false">+O47/$O$43</f>
        <v>0.0380877458203414</v>
      </c>
    </row>
    <row r="48" customFormat="false" ht="16.5" hidden="false" customHeight="true" outlineLevel="0" collapsed="false">
      <c r="A48" s="41" t="n">
        <f aca="false">A47+1</f>
        <v>39</v>
      </c>
      <c r="B48" s="46" t="s">
        <v>79</v>
      </c>
      <c r="C48" s="73" t="n">
        <f aca="false">C45*8.5/100</f>
        <v>14365</v>
      </c>
      <c r="D48" s="73" t="n">
        <f aca="false">D45*8.5/100</f>
        <v>14450</v>
      </c>
      <c r="E48" s="73" t="n">
        <f aca="false">E45*8.5/100</f>
        <v>14450</v>
      </c>
      <c r="F48" s="73" t="n">
        <f aca="false">F45*8.5/100</f>
        <v>14875.0001105</v>
      </c>
      <c r="G48" s="73" t="n">
        <f aca="false">G45*8.5/100</f>
        <v>14450</v>
      </c>
      <c r="H48" s="73" t="n">
        <f aca="false">H45*8.5/100</f>
        <v>14025</v>
      </c>
      <c r="I48" s="73" t="n">
        <f aca="false">I45*8.5/100</f>
        <v>14025</v>
      </c>
      <c r="J48" s="73" t="n">
        <f aca="false">J45*8.5/100</f>
        <v>13600</v>
      </c>
      <c r="K48" s="73" t="n">
        <f aca="false">K45*8.5/100</f>
        <v>13175</v>
      </c>
      <c r="L48" s="73" t="n">
        <f aca="false">L45*8.5/100</f>
        <v>12750</v>
      </c>
      <c r="M48" s="73" t="n">
        <f aca="false">M45*8.5/100</f>
        <v>12325</v>
      </c>
      <c r="N48" s="73" t="n">
        <f aca="false">N45*8.5/100</f>
        <v>11900</v>
      </c>
      <c r="O48" s="64" t="n">
        <f aca="false">SUM(C48:N48)</f>
        <v>164390.0001105</v>
      </c>
      <c r="P48" s="54" t="n">
        <f aca="false">+O48/$O$43</f>
        <v>0.0431661119297202</v>
      </c>
    </row>
    <row r="49" customFormat="false" ht="16.5" hidden="false" customHeight="true" outlineLevel="0" collapsed="false">
      <c r="A49" s="41" t="n">
        <f aca="false">A48+1</f>
        <v>40</v>
      </c>
      <c r="B49" s="46" t="s">
        <v>80</v>
      </c>
      <c r="C49" s="73" t="n">
        <f aca="false">C45*1/100</f>
        <v>1690</v>
      </c>
      <c r="D49" s="73" t="n">
        <f aca="false">D45*1/100</f>
        <v>1700</v>
      </c>
      <c r="E49" s="73" t="n">
        <f aca="false">E45*1/100</f>
        <v>1700</v>
      </c>
      <c r="F49" s="73" t="n">
        <f aca="false">F45*1/100</f>
        <v>1750.000013</v>
      </c>
      <c r="G49" s="73" t="n">
        <f aca="false">G45*1/100</f>
        <v>1700</v>
      </c>
      <c r="H49" s="73" t="n">
        <f aca="false">H45*1/100</f>
        <v>1650</v>
      </c>
      <c r="I49" s="73" t="n">
        <f aca="false">I45*1/100</f>
        <v>1650</v>
      </c>
      <c r="J49" s="73" t="n">
        <f aca="false">J45*1/100</f>
        <v>1600</v>
      </c>
      <c r="K49" s="73" t="n">
        <f aca="false">K45*1/100</f>
        <v>1550</v>
      </c>
      <c r="L49" s="73" t="n">
        <f aca="false">L45*1/100</f>
        <v>1500</v>
      </c>
      <c r="M49" s="73" t="n">
        <f aca="false">M45*1/100</f>
        <v>1450</v>
      </c>
      <c r="N49" s="73" t="n">
        <f aca="false">N45*1/100</f>
        <v>1400</v>
      </c>
      <c r="O49" s="64" t="n">
        <f aca="false">SUM(C49:N49)</f>
        <v>19340.000013</v>
      </c>
      <c r="P49" s="54" t="n">
        <f aca="false">+O49/$O$43</f>
        <v>0.00507836610937885</v>
      </c>
    </row>
    <row r="50" customFormat="false" ht="16.5" hidden="false" customHeight="true" outlineLevel="0" collapsed="false">
      <c r="A50" s="41" t="n">
        <f aca="false">A49+1</f>
        <v>41</v>
      </c>
      <c r="B50" s="46" t="s">
        <v>81</v>
      </c>
      <c r="C50" s="70" t="n">
        <f aca="false">C45*0.8/100</f>
        <v>1352</v>
      </c>
      <c r="D50" s="70" t="n">
        <f aca="false">D45*0.8/100</f>
        <v>1360</v>
      </c>
      <c r="E50" s="70" t="n">
        <f aca="false">E45*0.8/100</f>
        <v>1360</v>
      </c>
      <c r="F50" s="70" t="n">
        <f aca="false">F45*0.8/100</f>
        <v>1400.0000104</v>
      </c>
      <c r="G50" s="70" t="n">
        <f aca="false">G45*0.8/100</f>
        <v>1360</v>
      </c>
      <c r="H50" s="70" t="n">
        <f aca="false">H45*0.8/100</f>
        <v>1320</v>
      </c>
      <c r="I50" s="70" t="n">
        <f aca="false">I45*0.8/100</f>
        <v>1320</v>
      </c>
      <c r="J50" s="70" t="n">
        <f aca="false">J45*0.8/100</f>
        <v>1280</v>
      </c>
      <c r="K50" s="70" t="n">
        <f aca="false">K45*0.8/100</f>
        <v>1240</v>
      </c>
      <c r="L50" s="70" t="n">
        <f aca="false">L45*0.8/100</f>
        <v>1200</v>
      </c>
      <c r="M50" s="70" t="n">
        <f aca="false">M45*0.8/100</f>
        <v>1160</v>
      </c>
      <c r="N50" s="70" t="n">
        <f aca="false">N45*0.8/100</f>
        <v>1120</v>
      </c>
      <c r="O50" s="64" t="n">
        <f aca="false">SUM(C50:N50)</f>
        <v>15472.0000104</v>
      </c>
      <c r="P50" s="54" t="n">
        <f aca="false">+O50/$O$43</f>
        <v>0.00406269288750308</v>
      </c>
    </row>
    <row r="51" customFormat="false" ht="16.5" hidden="false" customHeight="true" outlineLevel="0" collapsed="false">
      <c r="A51" s="41" t="n">
        <f aca="false">A50+1</f>
        <v>42</v>
      </c>
      <c r="B51" s="46" t="s">
        <v>82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 t="n">
        <f aca="false">M45/2</f>
        <v>72500</v>
      </c>
      <c r="N51" s="43" t="n">
        <f aca="false">N45/2</f>
        <v>70000</v>
      </c>
      <c r="O51" s="64" t="n">
        <f aca="false">SUM(C51:N51)</f>
        <v>142500</v>
      </c>
      <c r="P51" s="54" t="n">
        <f aca="false">+O51/$O$43</f>
        <v>0.0374181577094131</v>
      </c>
    </row>
    <row r="52" customFormat="false" ht="16.5" hidden="false" customHeight="true" outlineLevel="0" collapsed="false">
      <c r="A52" s="41" t="n">
        <f aca="false">A51+1</f>
        <v>43</v>
      </c>
      <c r="B52" s="46" t="s">
        <v>83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 t="n">
        <f aca="false">M51*12/100</f>
        <v>8700</v>
      </c>
      <c r="N52" s="43" t="n">
        <f aca="false">N51*12/100</f>
        <v>8400</v>
      </c>
      <c r="O52" s="64" t="n">
        <f aca="false">SUM(C52:N52)</f>
        <v>17100</v>
      </c>
      <c r="P52" s="54" t="n">
        <f aca="false">+O52/$O$43</f>
        <v>0.00449017892512957</v>
      </c>
    </row>
    <row r="53" customFormat="false" ht="16.5" hidden="false" customHeight="true" outlineLevel="0" collapsed="false">
      <c r="A53" s="41" t="n">
        <f aca="false">A52+1</f>
        <v>44</v>
      </c>
      <c r="B53" s="46" t="s">
        <v>84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 t="n">
        <f aca="false">M51*0.8/100</f>
        <v>580</v>
      </c>
      <c r="N53" s="43" t="n">
        <f aca="false">N51*0.8/100</f>
        <v>560</v>
      </c>
      <c r="O53" s="64" t="n">
        <f aca="false">SUM(C53:N53)</f>
        <v>1140</v>
      </c>
      <c r="P53" s="54" t="n">
        <f aca="false">+O53/$O$43</f>
        <v>0.000299345261675305</v>
      </c>
    </row>
    <row r="54" customFormat="false" ht="16.5" hidden="false" customHeight="true" outlineLevel="0" collapsed="false">
      <c r="A54" s="41" t="n">
        <f aca="false">A53+1</f>
        <v>45</v>
      </c>
      <c r="B54" s="46" t="s">
        <v>85</v>
      </c>
      <c r="C54" s="43" t="n">
        <v>8500</v>
      </c>
      <c r="D54" s="43" t="n">
        <v>5500</v>
      </c>
      <c r="E54" s="43" t="n">
        <v>5000</v>
      </c>
      <c r="F54" s="43" t="n">
        <v>6200</v>
      </c>
      <c r="G54" s="43" t="n">
        <v>5400</v>
      </c>
      <c r="H54" s="73" t="n">
        <v>3200</v>
      </c>
      <c r="I54" s="73" t="n">
        <v>7000</v>
      </c>
      <c r="J54" s="73" t="n">
        <v>4500</v>
      </c>
      <c r="K54" s="73" t="n">
        <v>5000</v>
      </c>
      <c r="L54" s="43" t="n">
        <v>5500</v>
      </c>
      <c r="M54" s="43" t="n">
        <v>6000</v>
      </c>
      <c r="N54" s="43" t="n">
        <v>6500</v>
      </c>
      <c r="O54" s="64" t="n">
        <f aca="false">SUM(C54:N54)</f>
        <v>68300</v>
      </c>
      <c r="P54" s="54" t="n">
        <f aca="false">+O54/$O$43</f>
        <v>0.017934457344231</v>
      </c>
    </row>
    <row r="55" customFormat="false" ht="16.5" hidden="false" customHeight="true" outlineLevel="0" collapsed="false">
      <c r="A55" s="41" t="n">
        <f aca="false">A54+1</f>
        <v>46</v>
      </c>
      <c r="B55" s="46" t="s">
        <v>86</v>
      </c>
      <c r="C55" s="43" t="n">
        <v>1200</v>
      </c>
      <c r="D55" s="43" t="n">
        <v>1500</v>
      </c>
      <c r="E55" s="43" t="n">
        <v>1000</v>
      </c>
      <c r="F55" s="43" t="n">
        <v>1000</v>
      </c>
      <c r="G55" s="43" t="n">
        <v>1200</v>
      </c>
      <c r="H55" s="43" t="n">
        <v>1000</v>
      </c>
      <c r="I55" s="43" t="n">
        <v>1000</v>
      </c>
      <c r="J55" s="43" t="n">
        <v>1500</v>
      </c>
      <c r="K55" s="43" t="n">
        <v>1000</v>
      </c>
      <c r="L55" s="43" t="n">
        <v>1000</v>
      </c>
      <c r="M55" s="43" t="n">
        <v>1300</v>
      </c>
      <c r="N55" s="43" t="n">
        <v>1000</v>
      </c>
      <c r="O55" s="64" t="n">
        <f aca="false">SUM(C55:N55)</f>
        <v>13700</v>
      </c>
      <c r="P55" s="54" t="n">
        <f aca="false">+O55/$O$43</f>
        <v>0.00359739481136112</v>
      </c>
    </row>
    <row r="56" customFormat="false" ht="16.5" hidden="false" customHeight="true" outlineLevel="0" collapsed="false">
      <c r="A56" s="41" t="n">
        <f aca="false">A55+1</f>
        <v>47</v>
      </c>
      <c r="B56" s="49" t="s">
        <v>87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64" t="n">
        <f aca="false">SUM(C56:N56)</f>
        <v>0</v>
      </c>
      <c r="P56" s="74" t="n">
        <f aca="false">+O56/$O$43</f>
        <v>0</v>
      </c>
    </row>
    <row r="57" s="14" customFormat="true" ht="16.5" hidden="false" customHeight="true" outlineLevel="0" collapsed="false">
      <c r="A57" s="33"/>
      <c r="B57" s="34" t="s">
        <v>88</v>
      </c>
      <c r="C57" s="35" t="n">
        <f aca="false">SUM(C58:C64)</f>
        <v>12342</v>
      </c>
      <c r="D57" s="35" t="n">
        <f aca="false">SUM(D58:D64)</f>
        <v>12360</v>
      </c>
      <c r="E57" s="35" t="n">
        <f aca="false">SUM(E58:E64)</f>
        <v>12420</v>
      </c>
      <c r="F57" s="35" t="n">
        <f aca="false">SUM(F58:F64)</f>
        <v>12800.0000884</v>
      </c>
      <c r="G57" s="35" t="n">
        <f aca="false">SUM(G58:G64)</f>
        <v>12460</v>
      </c>
      <c r="H57" s="35" t="n">
        <f aca="false">SUM(H58:H64)</f>
        <v>12120</v>
      </c>
      <c r="I57" s="35" t="n">
        <f aca="false">SUM(I58:I64)</f>
        <v>12120</v>
      </c>
      <c r="J57" s="35" t="n">
        <f aca="false">SUM(J58:J64)</f>
        <v>10880</v>
      </c>
      <c r="K57" s="35" t="n">
        <f aca="false">SUM(K58:K64)</f>
        <v>10540</v>
      </c>
      <c r="L57" s="35" t="n">
        <f aca="false">SUM(L58:L64)</f>
        <v>10200</v>
      </c>
      <c r="M57" s="35" t="n">
        <f aca="false">SUM(M58:M64)</f>
        <v>9860</v>
      </c>
      <c r="N57" s="35" t="n">
        <f aca="false">SUM(N58:N64)</f>
        <v>9520</v>
      </c>
      <c r="O57" s="64" t="n">
        <f aca="false">SUM(C57:N57)</f>
        <v>137622.0000884</v>
      </c>
      <c r="P57" s="36" t="n">
        <f aca="false">+O57/$O$43</f>
        <v>0.0361372751129307</v>
      </c>
    </row>
    <row r="58" customFormat="false" ht="16.5" hidden="false" customHeight="true" outlineLevel="0" collapsed="false">
      <c r="A58" s="41" t="n">
        <v>54</v>
      </c>
      <c r="B58" s="42" t="s">
        <v>89</v>
      </c>
      <c r="C58" s="75" t="n">
        <f aca="false">C45*6.8/100</f>
        <v>11492</v>
      </c>
      <c r="D58" s="75" t="n">
        <f aca="false">D45*6.8/100</f>
        <v>11560</v>
      </c>
      <c r="E58" s="75" t="n">
        <f aca="false">E45*6.8/100</f>
        <v>11560</v>
      </c>
      <c r="F58" s="75" t="n">
        <f aca="false">F45*6.8/100</f>
        <v>11900.0000884</v>
      </c>
      <c r="G58" s="75" t="n">
        <f aca="false">G45*6.8/100</f>
        <v>11560</v>
      </c>
      <c r="H58" s="75" t="n">
        <f aca="false">H45*6.8/100</f>
        <v>11220</v>
      </c>
      <c r="I58" s="75" t="n">
        <f aca="false">I45*6.8/100</f>
        <v>11220</v>
      </c>
      <c r="J58" s="75" t="n">
        <f aca="false">J45*6.8/100</f>
        <v>10880</v>
      </c>
      <c r="K58" s="75" t="n">
        <f aca="false">K45*6.8/100</f>
        <v>10540</v>
      </c>
      <c r="L58" s="75" t="n">
        <f aca="false">L45*6.8/100</f>
        <v>10200</v>
      </c>
      <c r="M58" s="75" t="n">
        <f aca="false">M45*6.8/100</f>
        <v>9860</v>
      </c>
      <c r="N58" s="75" t="n">
        <f aca="false">N45*6.8/100</f>
        <v>9520</v>
      </c>
      <c r="O58" s="64" t="n">
        <f aca="false">SUM(C58:N58)</f>
        <v>131512.0000884</v>
      </c>
      <c r="P58" s="51" t="n">
        <v>0.03</v>
      </c>
    </row>
    <row r="59" customFormat="false" ht="16.5" hidden="false" customHeight="true" outlineLevel="0" collapsed="false">
      <c r="A59" s="41" t="n">
        <f aca="false">A58+1</f>
        <v>55</v>
      </c>
      <c r="B59" s="46" t="s">
        <v>90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64" t="n">
        <f aca="false">SUM(C59:N59)</f>
        <v>0</v>
      </c>
      <c r="P59" s="51" t="n">
        <v>0</v>
      </c>
    </row>
    <row r="60" customFormat="false" ht="16.5" hidden="false" customHeight="true" outlineLevel="0" collapsed="false">
      <c r="A60" s="41" t="n">
        <f aca="false">A59+1</f>
        <v>56</v>
      </c>
      <c r="B60" s="46" t="s">
        <v>91</v>
      </c>
      <c r="C60" s="72" t="n">
        <v>850</v>
      </c>
      <c r="D60" s="72" t="n">
        <v>800</v>
      </c>
      <c r="E60" s="72" t="n">
        <v>860</v>
      </c>
      <c r="F60" s="72" t="n">
        <v>900</v>
      </c>
      <c r="G60" s="72" t="n">
        <v>900</v>
      </c>
      <c r="H60" s="72" t="n">
        <v>900</v>
      </c>
      <c r="I60" s="72" t="n">
        <v>900</v>
      </c>
      <c r="J60" s="72"/>
      <c r="K60" s="72"/>
      <c r="L60" s="72"/>
      <c r="M60" s="72"/>
      <c r="N60" s="72"/>
      <c r="O60" s="64" t="n">
        <f aca="false">SUM(C60:N60)</f>
        <v>6110</v>
      </c>
      <c r="P60" s="51" t="n">
        <v>0.01</v>
      </c>
    </row>
    <row r="61" customFormat="false" ht="16.5" hidden="false" customHeight="true" outlineLevel="0" collapsed="false">
      <c r="A61" s="41" t="n">
        <f aca="false">A60+1</f>
        <v>57</v>
      </c>
      <c r="B61" s="46" t="s">
        <v>92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64" t="n">
        <f aca="false">SUM(C61:N61)</f>
        <v>0</v>
      </c>
      <c r="P61" s="51" t="n">
        <v>0</v>
      </c>
    </row>
    <row r="62" customFormat="false" ht="16.5" hidden="false" customHeight="true" outlineLevel="0" collapsed="false">
      <c r="A62" s="41" t="n">
        <f aca="false">A61+1</f>
        <v>58</v>
      </c>
      <c r="B62" s="46" t="s">
        <v>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64" t="n">
        <f aca="false">SUM(C62:N62)</f>
        <v>0</v>
      </c>
      <c r="P62" s="51" t="n">
        <v>0</v>
      </c>
    </row>
    <row r="63" customFormat="false" ht="16.5" hidden="false" customHeight="true" outlineLevel="0" collapsed="false">
      <c r="A63" s="41" t="n">
        <f aca="false">A62+1</f>
        <v>59</v>
      </c>
      <c r="B63" s="46" t="s">
        <v>94</v>
      </c>
      <c r="C63" s="72"/>
      <c r="D63" s="72"/>
      <c r="E63" s="72"/>
      <c r="F63" s="72"/>
      <c r="G63" s="72"/>
      <c r="H63" s="73"/>
      <c r="I63" s="73"/>
      <c r="J63" s="73"/>
      <c r="K63" s="73"/>
      <c r="L63" s="72"/>
      <c r="M63" s="72"/>
      <c r="N63" s="72"/>
      <c r="O63" s="64" t="n">
        <f aca="false">SUM(C63:N63)</f>
        <v>0</v>
      </c>
      <c r="P63" s="51" t="n">
        <v>0</v>
      </c>
    </row>
    <row r="64" customFormat="false" ht="16.5" hidden="false" customHeight="true" outlineLevel="0" collapsed="false">
      <c r="A64" s="41" t="n">
        <f aca="false">A63+1</f>
        <v>60</v>
      </c>
      <c r="B64" s="49" t="s">
        <v>95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64" t="n">
        <f aca="false">SUM(C64:N64)</f>
        <v>0</v>
      </c>
      <c r="P64" s="51" t="n">
        <v>0</v>
      </c>
    </row>
    <row r="65" s="14" customFormat="true" ht="16.5" hidden="false" customHeight="true" outlineLevel="0" collapsed="false">
      <c r="A65" s="33"/>
      <c r="B65" s="34" t="s">
        <v>96</v>
      </c>
      <c r="C65" s="35" t="n">
        <f aca="false">SUM(C66:C84)</f>
        <v>49069</v>
      </c>
      <c r="D65" s="35" t="n">
        <f aca="false">SUM(D66:D84)</f>
        <v>46769</v>
      </c>
      <c r="E65" s="35" t="n">
        <f aca="false">SUM(E66:E84)</f>
        <v>48472</v>
      </c>
      <c r="F65" s="35" t="n">
        <f aca="false">SUM(F66:F84)</f>
        <v>45538</v>
      </c>
      <c r="G65" s="35" t="n">
        <f aca="false">SUM(G66:G84)</f>
        <v>46270</v>
      </c>
      <c r="H65" s="35" t="n">
        <f aca="false">SUM(H66:H84)</f>
        <v>47524</v>
      </c>
      <c r="I65" s="35" t="n">
        <f aca="false">SUM(I66:I84)</f>
        <v>49166.73</v>
      </c>
      <c r="J65" s="35" t="n">
        <f aca="false">SUM(J66:J84)</f>
        <v>48551</v>
      </c>
      <c r="K65" s="35" t="n">
        <f aca="false">SUM(K66:K84)</f>
        <v>49296</v>
      </c>
      <c r="L65" s="35" t="n">
        <f aca="false">SUM(L66:L84)</f>
        <v>49206</v>
      </c>
      <c r="M65" s="35" t="n">
        <f aca="false">SUM(M66:M84)</f>
        <v>50270</v>
      </c>
      <c r="N65" s="35" t="n">
        <f aca="false">SUM(N66:N84)</f>
        <v>50608</v>
      </c>
      <c r="O65" s="64" t="n">
        <f aca="false">SUM(C65:N65)</f>
        <v>580739.73</v>
      </c>
      <c r="P65" s="36" t="n">
        <f aca="false">+O65/$O$43</f>
        <v>0.152492707405347</v>
      </c>
    </row>
    <row r="66" customFormat="false" ht="16.5" hidden="false" customHeight="true" outlineLevel="0" collapsed="false">
      <c r="A66" s="41" t="n">
        <v>61</v>
      </c>
      <c r="B66" s="46" t="s">
        <v>97</v>
      </c>
      <c r="C66" s="72" t="n">
        <f aca="false">360+508+368+210+150+150+1800</f>
        <v>3546</v>
      </c>
      <c r="D66" s="72" t="n">
        <f aca="false">360+508+368+210+150+150+1800</f>
        <v>3546</v>
      </c>
      <c r="E66" s="72" t="n">
        <f aca="false">360+508+368+210+150+150+1800</f>
        <v>3546</v>
      </c>
      <c r="F66" s="72" t="n">
        <f aca="false">360+508+368+210+150+150+1800</f>
        <v>3546</v>
      </c>
      <c r="G66" s="72" t="n">
        <f aca="false">360+508+368+210+150+150+1800</f>
        <v>3546</v>
      </c>
      <c r="H66" s="72" t="n">
        <f aca="false">360+508+368+210+150+150+1800</f>
        <v>3546</v>
      </c>
      <c r="I66" s="72" t="n">
        <f aca="false">360+508+368+210+150+150+1800</f>
        <v>3546</v>
      </c>
      <c r="J66" s="72" t="n">
        <f aca="false">360+508+368+210+150+150+1800</f>
        <v>3546</v>
      </c>
      <c r="K66" s="72" t="n">
        <f aca="false">360+508+368+210+150+150+1800</f>
        <v>3546</v>
      </c>
      <c r="L66" s="72" t="n">
        <f aca="false">360+508+368+210+150+150+1800</f>
        <v>3546</v>
      </c>
      <c r="M66" s="72" t="n">
        <f aca="false">360+508+368+210+150+150+1800</f>
        <v>3546</v>
      </c>
      <c r="N66" s="72" t="n">
        <f aca="false">360+508+368+210+150+150+1800</f>
        <v>3546</v>
      </c>
      <c r="O66" s="64" t="n">
        <f aca="false">SUM(C66:N66)</f>
        <v>42552</v>
      </c>
      <c r="P66" s="40" t="n">
        <v>0</v>
      </c>
    </row>
    <row r="67" customFormat="false" ht="16.5" hidden="false" customHeight="true" outlineLevel="0" collapsed="false">
      <c r="A67" s="41" t="n">
        <f aca="false">A66+1</f>
        <v>62</v>
      </c>
      <c r="B67" s="46" t="s">
        <v>98</v>
      </c>
      <c r="C67" s="72" t="n">
        <v>700</v>
      </c>
      <c r="D67" s="72" t="n">
        <v>700</v>
      </c>
      <c r="E67" s="72" t="n">
        <v>700</v>
      </c>
      <c r="F67" s="72" t="n">
        <v>700</v>
      </c>
      <c r="G67" s="72" t="n">
        <v>700</v>
      </c>
      <c r="H67" s="72" t="n">
        <v>700</v>
      </c>
      <c r="I67" s="72" t="n">
        <v>700</v>
      </c>
      <c r="J67" s="72" t="n">
        <v>700</v>
      </c>
      <c r="K67" s="72" t="n">
        <v>700</v>
      </c>
      <c r="L67" s="72" t="n">
        <v>700</v>
      </c>
      <c r="M67" s="72" t="n">
        <v>700</v>
      </c>
      <c r="N67" s="72" t="n">
        <v>700</v>
      </c>
      <c r="O67" s="64" t="n">
        <f aca="false">SUM(C67:N67)</f>
        <v>8400</v>
      </c>
      <c r="P67" s="54" t="n">
        <f aca="false">+O67/$O$43</f>
        <v>0.00220570192813383</v>
      </c>
    </row>
    <row r="68" customFormat="false" ht="19.5" hidden="false" customHeight="false" outlineLevel="0" collapsed="false">
      <c r="A68" s="41" t="n">
        <f aca="false">A67+1</f>
        <v>63</v>
      </c>
      <c r="B68" s="46" t="s">
        <v>99</v>
      </c>
      <c r="C68" s="72" t="n">
        <v>5100</v>
      </c>
      <c r="D68" s="72" t="n">
        <v>5100</v>
      </c>
      <c r="E68" s="72" t="n">
        <v>5100</v>
      </c>
      <c r="F68" s="72" t="n">
        <f aca="false">E68+612</f>
        <v>5712</v>
      </c>
      <c r="G68" s="72" t="n">
        <v>5712</v>
      </c>
      <c r="H68" s="72" t="n">
        <v>5712</v>
      </c>
      <c r="I68" s="72" t="n">
        <v>5712</v>
      </c>
      <c r="J68" s="72" t="n">
        <f aca="false">5712+685</f>
        <v>6397</v>
      </c>
      <c r="K68" s="72" t="n">
        <v>6397</v>
      </c>
      <c r="L68" s="72" t="n">
        <v>6397</v>
      </c>
      <c r="M68" s="72" t="n">
        <v>6397</v>
      </c>
      <c r="N68" s="72" t="n">
        <v>6397</v>
      </c>
      <c r="O68" s="64" t="n">
        <f aca="false">SUM(C68:N68)</f>
        <v>70133</v>
      </c>
      <c r="P68" s="54" t="n">
        <f aca="false">+O68/$O$43</f>
        <v>0.0184157730149773</v>
      </c>
    </row>
    <row r="69" customFormat="false" ht="19.5" hidden="false" customHeight="false" outlineLevel="0" collapsed="false">
      <c r="A69" s="41" t="n">
        <f aca="false">A68+1</f>
        <v>64</v>
      </c>
      <c r="B69" s="46" t="s">
        <v>100</v>
      </c>
      <c r="C69" s="72" t="n">
        <v>5500</v>
      </c>
      <c r="D69" s="72" t="n">
        <v>5500</v>
      </c>
      <c r="E69" s="72" t="n">
        <v>5500</v>
      </c>
      <c r="F69" s="72" t="n">
        <v>5500</v>
      </c>
      <c r="G69" s="72" t="n">
        <v>5500</v>
      </c>
      <c r="H69" s="72" t="n">
        <f aca="false">G69+660</f>
        <v>6160</v>
      </c>
      <c r="I69" s="72" t="n">
        <v>6160</v>
      </c>
      <c r="J69" s="72" t="n">
        <v>6160</v>
      </c>
      <c r="K69" s="72" t="n">
        <v>6160</v>
      </c>
      <c r="L69" s="72" t="n">
        <v>6160</v>
      </c>
      <c r="M69" s="72" t="n">
        <f aca="false">L69+730</f>
        <v>6890</v>
      </c>
      <c r="N69" s="72" t="n">
        <v>6890</v>
      </c>
      <c r="O69" s="64" t="n">
        <f aca="false">SUM(C69:N69)</f>
        <v>72080</v>
      </c>
      <c r="P69" s="54" t="n">
        <f aca="false">+O69/$O$43</f>
        <v>0.0189270232118912</v>
      </c>
    </row>
    <row r="70" customFormat="false" ht="16.5" hidden="false" customHeight="true" outlineLevel="0" collapsed="false">
      <c r="A70" s="41" t="n">
        <f aca="false">A69+1</f>
        <v>65</v>
      </c>
      <c r="B70" s="46" t="s">
        <v>101</v>
      </c>
      <c r="C70" s="72" t="n">
        <v>3200</v>
      </c>
      <c r="D70" s="72" t="n">
        <v>3200</v>
      </c>
      <c r="E70" s="72" t="n">
        <v>3200</v>
      </c>
      <c r="F70" s="72" t="n">
        <v>3600</v>
      </c>
      <c r="G70" s="72" t="n">
        <v>3600</v>
      </c>
      <c r="H70" s="72" t="n">
        <v>3600</v>
      </c>
      <c r="I70" s="72" t="n">
        <v>3600</v>
      </c>
      <c r="J70" s="72" t="n">
        <v>4000</v>
      </c>
      <c r="K70" s="72" t="n">
        <v>4000</v>
      </c>
      <c r="L70" s="72" t="n">
        <v>4000</v>
      </c>
      <c r="M70" s="72" t="n">
        <v>4000</v>
      </c>
      <c r="N70" s="72" t="n">
        <v>4000</v>
      </c>
      <c r="O70" s="64" t="n">
        <f aca="false">SUM(C70:N70)</f>
        <v>44000</v>
      </c>
      <c r="P70" s="54" t="n">
        <f aca="false">+O70/$O$43</f>
        <v>0.0115536767664153</v>
      </c>
    </row>
    <row r="71" customFormat="false" ht="16.5" hidden="false" customHeight="true" outlineLevel="0" collapsed="false">
      <c r="A71" s="41" t="n">
        <f aca="false">A70+1</f>
        <v>66</v>
      </c>
      <c r="B71" s="46" t="s">
        <v>102</v>
      </c>
      <c r="C71" s="72" t="n">
        <v>30</v>
      </c>
      <c r="D71" s="72" t="n">
        <v>30</v>
      </c>
      <c r="E71" s="72" t="n">
        <v>30</v>
      </c>
      <c r="F71" s="72" t="n">
        <v>30</v>
      </c>
      <c r="G71" s="72" t="n">
        <v>450</v>
      </c>
      <c r="H71" s="72" t="n">
        <v>30</v>
      </c>
      <c r="I71" s="72" t="n">
        <v>30</v>
      </c>
      <c r="J71" s="72" t="n">
        <v>30</v>
      </c>
      <c r="K71" s="72" t="n">
        <v>450</v>
      </c>
      <c r="L71" s="72" t="n">
        <v>30</v>
      </c>
      <c r="M71" s="72" t="n">
        <v>30</v>
      </c>
      <c r="N71" s="72" t="n">
        <v>30</v>
      </c>
      <c r="O71" s="64" t="n">
        <f aca="false">SUM(C71:N71)</f>
        <v>1200</v>
      </c>
      <c r="P71" s="54" t="n">
        <f aca="false">+O71/$O$43</f>
        <v>0.000315100275447689</v>
      </c>
    </row>
    <row r="72" customFormat="false" ht="16.5" hidden="false" customHeight="true" outlineLevel="0" collapsed="false">
      <c r="A72" s="41" t="n">
        <f aca="false">A71+1</f>
        <v>67</v>
      </c>
      <c r="B72" s="46" t="s">
        <v>103</v>
      </c>
      <c r="C72" s="72" t="n">
        <v>370</v>
      </c>
      <c r="D72" s="72" t="n">
        <v>370</v>
      </c>
      <c r="E72" s="72" t="n">
        <v>370</v>
      </c>
      <c r="F72" s="72" t="n">
        <v>370</v>
      </c>
      <c r="G72" s="72" t="n">
        <v>370</v>
      </c>
      <c r="H72" s="72" t="n">
        <v>370</v>
      </c>
      <c r="I72" s="72" t="n">
        <v>370</v>
      </c>
      <c r="J72" s="72" t="n">
        <v>370</v>
      </c>
      <c r="K72" s="72" t="n">
        <v>370</v>
      </c>
      <c r="L72" s="72" t="n">
        <v>370</v>
      </c>
      <c r="M72" s="72" t="n">
        <v>370</v>
      </c>
      <c r="N72" s="72" t="n">
        <v>370</v>
      </c>
      <c r="O72" s="64" t="n">
        <f aca="false">SUM(C72:N72)</f>
        <v>4440</v>
      </c>
      <c r="P72" s="54" t="n">
        <f aca="false">+O72/$O$43</f>
        <v>0.00116587101915645</v>
      </c>
    </row>
    <row r="73" customFormat="false" ht="16.5" hidden="false" customHeight="true" outlineLevel="0" collapsed="false">
      <c r="A73" s="41" t="n">
        <f aca="false">A72+1</f>
        <v>68</v>
      </c>
      <c r="B73" s="46" t="s">
        <v>104</v>
      </c>
      <c r="C73" s="72" t="n">
        <v>20</v>
      </c>
      <c r="D73" s="72" t="n">
        <v>20</v>
      </c>
      <c r="E73" s="72" t="n">
        <v>20</v>
      </c>
      <c r="F73" s="72" t="n">
        <v>20</v>
      </c>
      <c r="G73" s="72" t="n">
        <v>20</v>
      </c>
      <c r="H73" s="72" t="n">
        <v>20</v>
      </c>
      <c r="I73" s="72" t="n">
        <v>20</v>
      </c>
      <c r="J73" s="72" t="n">
        <v>20</v>
      </c>
      <c r="K73" s="72" t="n">
        <v>20</v>
      </c>
      <c r="L73" s="72" t="n">
        <v>20</v>
      </c>
      <c r="M73" s="72" t="n">
        <v>20</v>
      </c>
      <c r="N73" s="72" t="n">
        <v>20</v>
      </c>
      <c r="O73" s="64" t="n">
        <f aca="false">SUM(C73:N73)</f>
        <v>240</v>
      </c>
      <c r="P73" s="54" t="n">
        <f aca="false">+O73/$O$43</f>
        <v>6.30200550895379E-005</v>
      </c>
    </row>
    <row r="74" customFormat="false" ht="16.5" hidden="false" customHeight="true" outlineLevel="0" collapsed="false">
      <c r="A74" s="41" t="n">
        <f aca="false">A73+1</f>
        <v>69</v>
      </c>
      <c r="B74" s="46" t="s">
        <v>105</v>
      </c>
      <c r="C74" s="72" t="n">
        <v>150</v>
      </c>
      <c r="D74" s="72" t="n">
        <v>150</v>
      </c>
      <c r="E74" s="72" t="n">
        <v>150</v>
      </c>
      <c r="F74" s="72" t="n">
        <v>150</v>
      </c>
      <c r="G74" s="72" t="n">
        <v>150</v>
      </c>
      <c r="H74" s="72" t="n">
        <v>150</v>
      </c>
      <c r="I74" s="72" t="n">
        <v>150</v>
      </c>
      <c r="J74" s="72" t="n">
        <v>150</v>
      </c>
      <c r="K74" s="72" t="n">
        <v>150</v>
      </c>
      <c r="L74" s="72" t="n">
        <v>150</v>
      </c>
      <c r="M74" s="72" t="n">
        <v>150</v>
      </c>
      <c r="N74" s="72" t="n">
        <v>150</v>
      </c>
      <c r="O74" s="64" t="n">
        <f aca="false">SUM(C74:N74)</f>
        <v>1800</v>
      </c>
      <c r="P74" s="54" t="n">
        <f aca="false">+O74/$O$43</f>
        <v>0.000472650413171534</v>
      </c>
    </row>
    <row r="75" customFormat="false" ht="16.5" hidden="false" customHeight="true" outlineLevel="0" collapsed="false">
      <c r="A75" s="41" t="n">
        <f aca="false">A74+1</f>
        <v>70</v>
      </c>
      <c r="B75" s="46" t="s">
        <v>106</v>
      </c>
      <c r="C75" s="72" t="n">
        <f aca="false">753+2100</f>
        <v>2853</v>
      </c>
      <c r="D75" s="72" t="n">
        <v>753</v>
      </c>
      <c r="E75" s="72" t="n">
        <v>753</v>
      </c>
      <c r="F75" s="72"/>
      <c r="G75" s="72"/>
      <c r="H75" s="73" t="n">
        <v>700</v>
      </c>
      <c r="I75" s="73" t="n">
        <v>2024.73</v>
      </c>
      <c r="J75" s="73"/>
      <c r="K75" s="73"/>
      <c r="L75" s="72"/>
      <c r="M75" s="72"/>
      <c r="N75" s="72"/>
      <c r="O75" s="64" t="n">
        <f aca="false">SUM(C75:N75)</f>
        <v>7083.73</v>
      </c>
      <c r="P75" s="54" t="n">
        <f aca="false">+O75/$O$43</f>
        <v>0.00186007106183088</v>
      </c>
    </row>
    <row r="76" customFormat="false" ht="16.5" hidden="false" customHeight="true" outlineLevel="0" collapsed="false">
      <c r="A76" s="41" t="n">
        <f aca="false">A75+1</f>
        <v>71</v>
      </c>
      <c r="B76" s="46" t="s">
        <v>107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64" t="n">
        <f aca="false">SUM(C76:N76)</f>
        <v>0</v>
      </c>
      <c r="P76" s="54" t="n">
        <f aca="false">+O76/$O$43</f>
        <v>0</v>
      </c>
    </row>
    <row r="77" customFormat="false" ht="16.5" hidden="false" customHeight="true" outlineLevel="0" collapsed="false">
      <c r="A77" s="41" t="n">
        <f aca="false">A76+1</f>
        <v>72</v>
      </c>
      <c r="B77" s="46" t="s">
        <v>108</v>
      </c>
      <c r="C77" s="72" t="n">
        <v>800</v>
      </c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64" t="n">
        <f aca="false">SUM(C77:N77)</f>
        <v>800</v>
      </c>
      <c r="P77" s="54" t="n">
        <f aca="false">+O77/$O$43</f>
        <v>0.00021006685029846</v>
      </c>
    </row>
    <row r="78" customFormat="false" ht="16.5" hidden="false" customHeight="true" outlineLevel="0" collapsed="false">
      <c r="A78" s="41" t="n">
        <f aca="false">A77+1</f>
        <v>73</v>
      </c>
      <c r="B78" s="46" t="s">
        <v>109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64" t="n">
        <f aca="false">SUM(C78:N78)</f>
        <v>0</v>
      </c>
      <c r="P78" s="54" t="n">
        <f aca="false">+O78/$O$43</f>
        <v>0</v>
      </c>
    </row>
    <row r="79" customFormat="false" ht="16.5" hidden="false" customHeight="true" outlineLevel="0" collapsed="false">
      <c r="A79" s="41" t="n">
        <f aca="false">A78+1</f>
        <v>74</v>
      </c>
      <c r="B79" s="46" t="s">
        <v>110</v>
      </c>
      <c r="C79" s="72"/>
      <c r="D79" s="72"/>
      <c r="E79" s="72"/>
      <c r="F79" s="72"/>
      <c r="G79" s="72"/>
      <c r="H79" s="73"/>
      <c r="I79" s="73"/>
      <c r="J79" s="73"/>
      <c r="K79" s="73"/>
      <c r="L79" s="72"/>
      <c r="M79" s="72"/>
      <c r="N79" s="72"/>
      <c r="O79" s="64" t="n">
        <f aca="false">SUM(C79:N79)</f>
        <v>0</v>
      </c>
      <c r="P79" s="54" t="n">
        <f aca="false">+O79/$O$43</f>
        <v>0</v>
      </c>
    </row>
    <row r="80" customFormat="false" ht="16.5" hidden="false" customHeight="true" outlineLevel="0" collapsed="false">
      <c r="A80" s="41" t="n">
        <f aca="false">A79+1</f>
        <v>75</v>
      </c>
      <c r="B80" s="46" t="s">
        <v>111</v>
      </c>
      <c r="C80" s="72" t="n">
        <v>1800</v>
      </c>
      <c r="D80" s="72" t="n">
        <v>2100</v>
      </c>
      <c r="E80" s="72" t="n">
        <v>3500</v>
      </c>
      <c r="F80" s="72"/>
      <c r="G80" s="72"/>
      <c r="H80" s="72"/>
      <c r="I80" s="72"/>
      <c r="J80" s="72"/>
      <c r="K80" s="72"/>
      <c r="L80" s="72"/>
      <c r="M80" s="72"/>
      <c r="N80" s="72"/>
      <c r="O80" s="64" t="n">
        <f aca="false">SUM(C80:N80)</f>
        <v>7400</v>
      </c>
      <c r="P80" s="54" t="n">
        <f aca="false">+O80/$O$43</f>
        <v>0.00194311836526075</v>
      </c>
    </row>
    <row r="81" customFormat="false" ht="16.5" hidden="false" customHeight="true" outlineLevel="0" collapsed="false">
      <c r="A81" s="41" t="n">
        <f aca="false">A80+1</f>
        <v>76</v>
      </c>
      <c r="B81" s="46" t="s">
        <v>112</v>
      </c>
      <c r="C81" s="72"/>
      <c r="D81" s="72"/>
      <c r="E81" s="72"/>
      <c r="F81" s="72"/>
      <c r="G81" s="72"/>
      <c r="H81" s="73"/>
      <c r="I81" s="73"/>
      <c r="J81" s="73"/>
      <c r="K81" s="73"/>
      <c r="L81" s="72"/>
      <c r="M81" s="72"/>
      <c r="N81" s="72"/>
      <c r="O81" s="64" t="n">
        <f aca="false">SUM(C81:N81)</f>
        <v>0</v>
      </c>
      <c r="P81" s="54" t="n">
        <f aca="false">+O81/$O$43</f>
        <v>0</v>
      </c>
    </row>
    <row r="82" customFormat="false" ht="16.5" hidden="false" customHeight="true" outlineLevel="0" collapsed="false">
      <c r="A82" s="41" t="n">
        <f aca="false">A81+1</f>
        <v>77</v>
      </c>
      <c r="B82" s="46" t="s">
        <v>113</v>
      </c>
      <c r="C82" s="72"/>
      <c r="D82" s="72"/>
      <c r="E82" s="72"/>
      <c r="F82" s="72"/>
      <c r="G82" s="72"/>
      <c r="H82" s="73"/>
      <c r="I82" s="73"/>
      <c r="J82" s="73"/>
      <c r="K82" s="73"/>
      <c r="L82" s="72"/>
      <c r="M82" s="72"/>
      <c r="N82" s="72"/>
      <c r="O82" s="64" t="n">
        <f aca="false">SUM(C82:N82)</f>
        <v>0</v>
      </c>
      <c r="P82" s="54" t="n">
        <f aca="false">+O82/$O$43</f>
        <v>0</v>
      </c>
    </row>
    <row r="83" customFormat="false" ht="16.5" hidden="false" customHeight="true" outlineLevel="0" collapsed="false">
      <c r="A83" s="41" t="n">
        <f aca="false">A82+1</f>
        <v>78</v>
      </c>
      <c r="B83" s="49" t="s">
        <v>114</v>
      </c>
      <c r="C83" s="76" t="n">
        <v>25000</v>
      </c>
      <c r="D83" s="76" t="n">
        <v>25300</v>
      </c>
      <c r="E83" s="76" t="n">
        <v>25603</v>
      </c>
      <c r="F83" s="76" t="n">
        <v>25910</v>
      </c>
      <c r="G83" s="76" t="n">
        <v>26222</v>
      </c>
      <c r="H83" s="76" t="n">
        <v>26536</v>
      </c>
      <c r="I83" s="76" t="n">
        <v>26854</v>
      </c>
      <c r="J83" s="76" t="n">
        <v>27178</v>
      </c>
      <c r="K83" s="76" t="n">
        <v>27503</v>
      </c>
      <c r="L83" s="76" t="n">
        <v>27833</v>
      </c>
      <c r="M83" s="76" t="n">
        <v>28167</v>
      </c>
      <c r="N83" s="76" t="n">
        <v>28505</v>
      </c>
      <c r="O83" s="64" t="n">
        <f aca="false">SUM(C83:N83)</f>
        <v>320611</v>
      </c>
      <c r="P83" s="74" t="n">
        <f aca="false">+O83/$O$43</f>
        <v>0.0841871786762993</v>
      </c>
    </row>
    <row r="84" customFormat="false" ht="16.5" hidden="false" customHeight="true" outlineLevel="0" collapsed="false">
      <c r="A84" s="41" t="n">
        <f aca="false">A83+1</f>
        <v>79</v>
      </c>
      <c r="B84" s="49" t="s">
        <v>115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64" t="n">
        <f aca="false">SUM(C84:N84)</f>
        <v>0</v>
      </c>
      <c r="P84" s="74" t="n">
        <f aca="false">+O84/$O$43</f>
        <v>0</v>
      </c>
    </row>
    <row r="85" s="14" customFormat="true" ht="16.5" hidden="false" customHeight="true" outlineLevel="0" collapsed="false">
      <c r="A85" s="33"/>
      <c r="B85" s="34" t="s">
        <v>116</v>
      </c>
      <c r="C85" s="35" t="n">
        <f aca="false">SUM(C86:C91)</f>
        <v>2257</v>
      </c>
      <c r="D85" s="35" t="n">
        <f aca="false">SUM(D86:D91)</f>
        <v>1757</v>
      </c>
      <c r="E85" s="35" t="n">
        <f aca="false">SUM(E86:E91)</f>
        <v>2257</v>
      </c>
      <c r="F85" s="35" t="n">
        <f aca="false">SUM(F86:F91)</f>
        <v>2410</v>
      </c>
      <c r="G85" s="35" t="n">
        <f aca="false">SUM(G86:G91)</f>
        <v>2860</v>
      </c>
      <c r="H85" s="35" t="n">
        <f aca="false">SUM(H86:H91)</f>
        <v>6130</v>
      </c>
      <c r="I85" s="35" t="n">
        <f aca="false">SUM(I86:I91)</f>
        <v>3360</v>
      </c>
      <c r="J85" s="35" t="n">
        <f aca="false">SUM(J86:J91)</f>
        <v>2345</v>
      </c>
      <c r="K85" s="35" t="n">
        <f aca="false">SUM(K86:K91)</f>
        <v>3195</v>
      </c>
      <c r="L85" s="35" t="n">
        <f aca="false">SUM(L86:L91)</f>
        <v>6345</v>
      </c>
      <c r="M85" s="35" t="n">
        <f aca="false">SUM(M86:M91)</f>
        <v>3195</v>
      </c>
      <c r="N85" s="35" t="n">
        <f aca="false">SUM(N86:N91)</f>
        <v>2845</v>
      </c>
      <c r="O85" s="64" t="n">
        <f aca="false">SUM(C85:N85)</f>
        <v>38956</v>
      </c>
      <c r="P85" s="36" t="n">
        <f aca="false">+O85/$O$43</f>
        <v>0.0102292052752835</v>
      </c>
    </row>
    <row r="86" customFormat="false" ht="16.5" hidden="false" customHeight="true" outlineLevel="0" collapsed="false">
      <c r="A86" s="41" t="n">
        <v>84</v>
      </c>
      <c r="B86" s="42" t="s">
        <v>117</v>
      </c>
      <c r="C86" s="50" t="n">
        <f aca="false">67*21</f>
        <v>1407</v>
      </c>
      <c r="D86" s="50" t="n">
        <f aca="false">67*21</f>
        <v>1407</v>
      </c>
      <c r="E86" s="50" t="n">
        <f aca="false">67*21</f>
        <v>1407</v>
      </c>
      <c r="F86" s="50" t="n">
        <f aca="false">67*30</f>
        <v>2010</v>
      </c>
      <c r="G86" s="50" t="n">
        <f aca="false">67*30</f>
        <v>2010</v>
      </c>
      <c r="H86" s="50" t="n">
        <f aca="false">67*30</f>
        <v>2010</v>
      </c>
      <c r="I86" s="50" t="n">
        <f aca="false">67*30</f>
        <v>2010</v>
      </c>
      <c r="J86" s="50" t="n">
        <f aca="false">67*35</f>
        <v>2345</v>
      </c>
      <c r="K86" s="50" t="n">
        <f aca="false">67*35</f>
        <v>2345</v>
      </c>
      <c r="L86" s="50" t="n">
        <f aca="false">67*35</f>
        <v>2345</v>
      </c>
      <c r="M86" s="50" t="n">
        <f aca="false">67*35</f>
        <v>2345</v>
      </c>
      <c r="N86" s="50" t="n">
        <f aca="false">67*35</f>
        <v>2345</v>
      </c>
      <c r="O86" s="64" t="n">
        <f aca="false">SUM(C86:N86)</f>
        <v>23986</v>
      </c>
      <c r="P86" s="51" t="n">
        <f aca="false">+O86/$O$43</f>
        <v>0.00629832933907357</v>
      </c>
    </row>
    <row r="87" customFormat="false" ht="16.5" hidden="false" customHeight="true" outlineLevel="0" collapsed="false">
      <c r="A87" s="41" t="n">
        <f aca="false">A86+1</f>
        <v>85</v>
      </c>
      <c r="B87" s="46" t="s">
        <v>118</v>
      </c>
      <c r="C87" s="43"/>
      <c r="D87" s="43"/>
      <c r="E87" s="43"/>
      <c r="F87" s="43"/>
      <c r="G87" s="43"/>
      <c r="H87" s="73"/>
      <c r="I87" s="73"/>
      <c r="J87" s="73"/>
      <c r="K87" s="73"/>
      <c r="L87" s="43"/>
      <c r="M87" s="43"/>
      <c r="N87" s="43"/>
      <c r="O87" s="64" t="n">
        <f aca="false">SUM(C87:N87)</f>
        <v>0</v>
      </c>
      <c r="P87" s="54" t="n">
        <f aca="false">+O87/$O$43</f>
        <v>0</v>
      </c>
    </row>
    <row r="88" customFormat="false" ht="16.5" hidden="false" customHeight="true" outlineLevel="0" collapsed="false">
      <c r="A88" s="41" t="n">
        <f aca="false">A87+1</f>
        <v>86</v>
      </c>
      <c r="B88" s="46" t="s">
        <v>119</v>
      </c>
      <c r="C88" s="43"/>
      <c r="D88" s="43" t="n">
        <v>350</v>
      </c>
      <c r="E88" s="43"/>
      <c r="F88" s="43" t="n">
        <v>400</v>
      </c>
      <c r="G88" s="43"/>
      <c r="H88" s="73"/>
      <c r="I88" s="73" t="n">
        <v>500</v>
      </c>
      <c r="J88" s="73"/>
      <c r="K88" s="73"/>
      <c r="L88" s="43" t="n">
        <v>1000</v>
      </c>
      <c r="M88" s="43"/>
      <c r="N88" s="43" t="n">
        <v>500</v>
      </c>
      <c r="O88" s="64" t="n">
        <f aca="false">SUM(C88:N88)</f>
        <v>2750</v>
      </c>
      <c r="P88" s="54" t="n">
        <f aca="false">+O88/$O$43</f>
        <v>0.000722104797900955</v>
      </c>
    </row>
    <row r="89" customFormat="false" ht="16.5" hidden="false" customHeight="true" outlineLevel="0" collapsed="false">
      <c r="A89" s="41" t="n">
        <f aca="false">A88+1</f>
        <v>87</v>
      </c>
      <c r="B89" s="46" t="s">
        <v>120</v>
      </c>
      <c r="C89" s="43"/>
      <c r="D89" s="43"/>
      <c r="E89" s="43"/>
      <c r="F89" s="43"/>
      <c r="G89" s="43"/>
      <c r="H89" s="43" t="n">
        <v>4120</v>
      </c>
      <c r="I89" s="43"/>
      <c r="J89" s="43"/>
      <c r="K89" s="43"/>
      <c r="L89" s="43" t="n">
        <v>3000</v>
      </c>
      <c r="M89" s="43"/>
      <c r="N89" s="43"/>
      <c r="O89" s="64" t="n">
        <f aca="false">SUM(C89:N89)</f>
        <v>7120</v>
      </c>
      <c r="P89" s="54" t="n">
        <f aca="false">+O89/$O$43</f>
        <v>0.00186959496765629</v>
      </c>
    </row>
    <row r="90" customFormat="false" ht="16.5" hidden="false" customHeight="true" outlineLevel="0" collapsed="false">
      <c r="A90" s="41" t="n">
        <f aca="false">A89+1</f>
        <v>88</v>
      </c>
      <c r="B90" s="46" t="s">
        <v>121</v>
      </c>
      <c r="C90" s="43" t="n">
        <v>850</v>
      </c>
      <c r="D90" s="43"/>
      <c r="E90" s="43" t="n">
        <v>850</v>
      </c>
      <c r="F90" s="43"/>
      <c r="G90" s="43" t="n">
        <v>850</v>
      </c>
      <c r="H90" s="43"/>
      <c r="I90" s="43" t="n">
        <v>850</v>
      </c>
      <c r="J90" s="43"/>
      <c r="K90" s="43" t="n">
        <v>850</v>
      </c>
      <c r="L90" s="43"/>
      <c r="M90" s="43" t="n">
        <v>850</v>
      </c>
      <c r="N90" s="43"/>
      <c r="O90" s="64" t="n">
        <f aca="false">SUM(C90:N90)</f>
        <v>5100</v>
      </c>
      <c r="P90" s="54" t="n">
        <f aca="false">+O90/$O$43</f>
        <v>0.00133917617065268</v>
      </c>
    </row>
    <row r="91" customFormat="false" ht="16.5" hidden="false" customHeight="true" outlineLevel="0" collapsed="false">
      <c r="A91" s="41" t="n">
        <f aca="false">A90+1</f>
        <v>89</v>
      </c>
      <c r="B91" s="49" t="s">
        <v>122</v>
      </c>
      <c r="C91" s="48"/>
      <c r="D91" s="48"/>
      <c r="E91" s="48"/>
      <c r="F91" s="48"/>
      <c r="G91" s="48"/>
      <c r="H91" s="73"/>
      <c r="I91" s="73"/>
      <c r="J91" s="73"/>
      <c r="K91" s="73"/>
      <c r="L91" s="48"/>
      <c r="M91" s="48"/>
      <c r="N91" s="48"/>
      <c r="O91" s="64" t="n">
        <f aca="false">SUM(C91:N91)</f>
        <v>0</v>
      </c>
      <c r="P91" s="74" t="n">
        <f aca="false">+O91/$O$43</f>
        <v>0</v>
      </c>
    </row>
    <row r="92" s="14" customFormat="true" ht="16.5" hidden="false" customHeight="true" outlineLevel="0" collapsed="false">
      <c r="A92" s="33"/>
      <c r="B92" s="34" t="s">
        <v>123</v>
      </c>
      <c r="C92" s="35" t="n">
        <f aca="false">SUM(C93:C97)</f>
        <v>34060</v>
      </c>
      <c r="D92" s="35" t="n">
        <f aca="false">SUM(D93:D97)</f>
        <v>33700</v>
      </c>
      <c r="E92" s="35" t="n">
        <f aca="false">SUM(E93:E97)</f>
        <v>34452</v>
      </c>
      <c r="F92" s="35" t="n">
        <f aca="false">SUM(F93:F97)</f>
        <v>36604.12</v>
      </c>
      <c r="G92" s="35" t="n">
        <f aca="false">SUM(G93:G97)</f>
        <v>37886.12</v>
      </c>
      <c r="H92" s="35" t="n">
        <f aca="false">SUM(H93:H97)</f>
        <v>38686.24</v>
      </c>
      <c r="I92" s="35" t="n">
        <f aca="false">SUM(I93:I97)</f>
        <v>41786.36</v>
      </c>
      <c r="J92" s="35" t="n">
        <f aca="false">SUM(J93:J97)</f>
        <v>44886.48</v>
      </c>
      <c r="K92" s="35" t="n">
        <f aca="false">SUM(K93:K97)</f>
        <v>45534.6</v>
      </c>
      <c r="L92" s="35" t="n">
        <f aca="false">SUM(L93:L97)</f>
        <v>46034.72</v>
      </c>
      <c r="M92" s="35" t="n">
        <f aca="false">SUM(M93:M97)</f>
        <v>46950</v>
      </c>
      <c r="N92" s="35" t="n">
        <f aca="false">SUM(N93:N97)</f>
        <v>48300.12</v>
      </c>
      <c r="O92" s="64" t="n">
        <f aca="false">SUM(C92:N92)</f>
        <v>488880.76</v>
      </c>
      <c r="P92" s="36" t="n">
        <f aca="false">+O92/$O$43</f>
        <v>0.128372051780896</v>
      </c>
    </row>
    <row r="93" customFormat="false" ht="16.5" hidden="false" customHeight="true" outlineLevel="0" collapsed="false">
      <c r="A93" s="41" t="n">
        <v>90</v>
      </c>
      <c r="B93" s="42" t="s">
        <v>124</v>
      </c>
      <c r="C93" s="75"/>
      <c r="D93" s="75"/>
      <c r="E93" s="75"/>
      <c r="F93" s="75"/>
      <c r="G93" s="75"/>
      <c r="H93" s="73"/>
      <c r="I93" s="73"/>
      <c r="J93" s="73"/>
      <c r="K93" s="73"/>
      <c r="L93" s="75"/>
      <c r="M93" s="75"/>
      <c r="N93" s="75"/>
      <c r="O93" s="64" t="n">
        <f aca="false">SUM(C93:N93)</f>
        <v>0</v>
      </c>
      <c r="P93" s="51" t="n">
        <f aca="false">+O93/$O$43</f>
        <v>0</v>
      </c>
    </row>
    <row r="94" customFormat="false" ht="16.5" hidden="false" customHeight="true" outlineLevel="0" collapsed="false">
      <c r="A94" s="41" t="n">
        <f aca="false">A93+1</f>
        <v>91</v>
      </c>
      <c r="B94" s="46" t="s">
        <v>125</v>
      </c>
      <c r="C94" s="75" t="n">
        <v>6800</v>
      </c>
      <c r="D94" s="75" t="n">
        <v>7000</v>
      </c>
      <c r="E94" s="75" t="n">
        <v>7500</v>
      </c>
      <c r="F94" s="75" t="n">
        <v>7000</v>
      </c>
      <c r="G94" s="75" t="n">
        <v>8000</v>
      </c>
      <c r="H94" s="73" t="n">
        <v>8500</v>
      </c>
      <c r="I94" s="73" t="n">
        <v>8700</v>
      </c>
      <c r="J94" s="73" t="n">
        <v>9100</v>
      </c>
      <c r="K94" s="73" t="n">
        <v>9600</v>
      </c>
      <c r="L94" s="75" t="n">
        <v>9800</v>
      </c>
      <c r="M94" s="75" t="n">
        <v>10100</v>
      </c>
      <c r="N94" s="75" t="n">
        <v>10500</v>
      </c>
      <c r="O94" s="64" t="n">
        <f aca="false">SUM(C94:N94)</f>
        <v>102600</v>
      </c>
      <c r="P94" s="51" t="n">
        <f aca="false">+O94/$O$43</f>
        <v>0.0269410735507774</v>
      </c>
    </row>
    <row r="95" customFormat="false" ht="16.5" hidden="false" customHeight="true" outlineLevel="0" collapsed="false">
      <c r="A95" s="41" t="n">
        <f aca="false">A94+1</f>
        <v>92</v>
      </c>
      <c r="B95" s="46" t="s">
        <v>126</v>
      </c>
      <c r="C95" s="72" t="n">
        <v>2500</v>
      </c>
      <c r="D95" s="72" t="n">
        <v>2500</v>
      </c>
      <c r="E95" s="72" t="n">
        <v>2500</v>
      </c>
      <c r="F95" s="72" t="n">
        <v>2500</v>
      </c>
      <c r="G95" s="72" t="n">
        <v>2500</v>
      </c>
      <c r="H95" s="72" t="n">
        <v>2800</v>
      </c>
      <c r="I95" s="72" t="n">
        <v>2800</v>
      </c>
      <c r="J95" s="72" t="n">
        <v>2800</v>
      </c>
      <c r="K95" s="72" t="n">
        <v>2800</v>
      </c>
      <c r="L95" s="72" t="n">
        <v>2800</v>
      </c>
      <c r="M95" s="72" t="n">
        <v>2800</v>
      </c>
      <c r="N95" s="72" t="n">
        <v>2800</v>
      </c>
      <c r="O95" s="64" t="n">
        <f aca="false">SUM(C95:N95)</f>
        <v>32100</v>
      </c>
      <c r="P95" s="51" t="n">
        <f aca="false">+O95/$O$43</f>
        <v>0.00842893236822569</v>
      </c>
    </row>
    <row r="96" customFormat="false" ht="16.5" hidden="false" customHeight="true" outlineLevel="0" collapsed="false">
      <c r="A96" s="41" t="n">
        <f aca="false">A95+1</f>
        <v>93</v>
      </c>
      <c r="B96" s="46" t="s">
        <v>127</v>
      </c>
      <c r="C96" s="72" t="n">
        <v>2060</v>
      </c>
      <c r="D96" s="72" t="n">
        <v>2100</v>
      </c>
      <c r="E96" s="72" t="n">
        <f aca="false">2100+252</f>
        <v>2352</v>
      </c>
      <c r="F96" s="72" t="n">
        <f aca="false">E96+(12%)</f>
        <v>2352.12</v>
      </c>
      <c r="G96" s="72" t="n">
        <f aca="false">+F96+282</f>
        <v>2634.12</v>
      </c>
      <c r="H96" s="72" t="n">
        <f aca="false">G96+(12%)</f>
        <v>2634.24</v>
      </c>
      <c r="I96" s="72" t="n">
        <f aca="false">H96+(12%)</f>
        <v>2634.36</v>
      </c>
      <c r="J96" s="72" t="n">
        <f aca="false">I96+(12%)</f>
        <v>2634.48</v>
      </c>
      <c r="K96" s="72" t="n">
        <f aca="false">J96+(12%)</f>
        <v>2634.6</v>
      </c>
      <c r="L96" s="72" t="n">
        <f aca="false">K96+(12%)</f>
        <v>2634.72</v>
      </c>
      <c r="M96" s="72" t="n">
        <v>3000</v>
      </c>
      <c r="N96" s="72" t="n">
        <f aca="false">M96+(12%)</f>
        <v>3000.12</v>
      </c>
      <c r="O96" s="64" t="n">
        <f aca="false">SUM(C96:N96)</f>
        <v>30670.76</v>
      </c>
      <c r="P96" s="51" t="n">
        <f aca="false">+O96/$O$43</f>
        <v>0.00805363743682498</v>
      </c>
    </row>
    <row r="97" customFormat="false" ht="16.5" hidden="false" customHeight="true" outlineLevel="0" collapsed="false">
      <c r="A97" s="41" t="n">
        <f aca="false">A96+1</f>
        <v>94</v>
      </c>
      <c r="B97" s="49" t="s">
        <v>128</v>
      </c>
      <c r="C97" s="76" t="n">
        <v>22700</v>
      </c>
      <c r="D97" s="76" t="n">
        <v>22100</v>
      </c>
      <c r="E97" s="76" t="n">
        <v>22100</v>
      </c>
      <c r="F97" s="76" t="n">
        <v>24752</v>
      </c>
      <c r="G97" s="76" t="n">
        <v>24752</v>
      </c>
      <c r="H97" s="76" t="n">
        <v>24752</v>
      </c>
      <c r="I97" s="73" t="n">
        <f aca="false">H97+2900</f>
        <v>27652</v>
      </c>
      <c r="J97" s="73" t="n">
        <f aca="false">I97+2700</f>
        <v>30352</v>
      </c>
      <c r="K97" s="73" t="n">
        <v>30500</v>
      </c>
      <c r="L97" s="73" t="n">
        <v>30800</v>
      </c>
      <c r="M97" s="76" t="n">
        <v>31050</v>
      </c>
      <c r="N97" s="76" t="n">
        <v>32000</v>
      </c>
      <c r="O97" s="64" t="n">
        <f aca="false">SUM(C97:N97)</f>
        <v>323510</v>
      </c>
      <c r="P97" s="51" t="n">
        <f aca="false">+O97/$O$43</f>
        <v>0.0849484084250683</v>
      </c>
    </row>
    <row r="98" s="14" customFormat="true" ht="16.5" hidden="false" customHeight="true" outlineLevel="0" collapsed="false">
      <c r="A98" s="33"/>
      <c r="B98" s="34" t="s">
        <v>129</v>
      </c>
      <c r="C98" s="35" t="n">
        <f aca="false">SUM(C99:C101)</f>
        <v>4458</v>
      </c>
      <c r="D98" s="35" t="n">
        <f aca="false">SUM(D99:D101)</f>
        <v>0</v>
      </c>
      <c r="E98" s="35" t="n">
        <f aca="false">SUM(E99:E101)</f>
        <v>2500</v>
      </c>
      <c r="F98" s="35" t="n">
        <f aca="false">SUM(F99:F101)</f>
        <v>5000</v>
      </c>
      <c r="G98" s="35" t="n">
        <f aca="false">SUM(G99:G101)</f>
        <v>0</v>
      </c>
      <c r="H98" s="35" t="n">
        <f aca="false">SUM(H99:H101)</f>
        <v>2800</v>
      </c>
      <c r="I98" s="35" t="n">
        <f aca="false">SUM(I99:I101)</f>
        <v>0</v>
      </c>
      <c r="J98" s="35" t="n">
        <f aca="false">SUM(J99:J101)</f>
        <v>5000</v>
      </c>
      <c r="K98" s="35" t="n">
        <f aca="false">SUM(K99:K101)</f>
        <v>0</v>
      </c>
      <c r="L98" s="35" t="n">
        <f aca="false">SUM(L99:L101)</f>
        <v>3000</v>
      </c>
      <c r="M98" s="35" t="n">
        <f aca="false">SUM(M99:M101)</f>
        <v>0</v>
      </c>
      <c r="N98" s="35" t="n">
        <f aca="false">SUM(N99:N101)</f>
        <v>5000</v>
      </c>
      <c r="O98" s="64" t="n">
        <f aca="false">SUM(C98:N98)</f>
        <v>27758</v>
      </c>
      <c r="P98" s="36" t="n">
        <f aca="false">+O98/$O$43</f>
        <v>0.0072887945382308</v>
      </c>
    </row>
    <row r="99" customFormat="false" ht="16.5" hidden="false" customHeight="true" outlineLevel="0" collapsed="false">
      <c r="A99" s="41" t="n">
        <v>95</v>
      </c>
      <c r="B99" s="46" t="s">
        <v>130</v>
      </c>
      <c r="C99" s="72" t="n">
        <f aca="false">2229*2</f>
        <v>4458</v>
      </c>
      <c r="D99" s="72"/>
      <c r="E99" s="72" t="n">
        <v>2500</v>
      </c>
      <c r="F99" s="72"/>
      <c r="G99" s="72"/>
      <c r="H99" s="73" t="n">
        <v>2800</v>
      </c>
      <c r="I99" s="73"/>
      <c r="J99" s="73"/>
      <c r="K99" s="73"/>
      <c r="L99" s="72" t="n">
        <v>3000</v>
      </c>
      <c r="M99" s="72"/>
      <c r="N99" s="72"/>
      <c r="O99" s="64" t="n">
        <f aca="false">SUM(C99:N99)</f>
        <v>12758</v>
      </c>
      <c r="P99" s="54" t="n">
        <f aca="false">+O99/$O$43</f>
        <v>0.00335004109513468</v>
      </c>
    </row>
    <row r="100" customFormat="false" ht="16.5" hidden="false" customHeight="true" outlineLevel="0" collapsed="false">
      <c r="A100" s="41" t="n">
        <v>96</v>
      </c>
      <c r="B100" s="46" t="s">
        <v>131</v>
      </c>
      <c r="C100" s="72"/>
      <c r="D100" s="72"/>
      <c r="E100" s="72"/>
      <c r="F100" s="72" t="n">
        <v>5000</v>
      </c>
      <c r="G100" s="72"/>
      <c r="H100" s="73"/>
      <c r="I100" s="73"/>
      <c r="J100" s="73" t="n">
        <v>5000</v>
      </c>
      <c r="K100" s="73"/>
      <c r="L100" s="72"/>
      <c r="M100" s="72"/>
      <c r="N100" s="72" t="n">
        <v>5000</v>
      </c>
      <c r="O100" s="64" t="n">
        <f aca="false">SUM(C100:N100)</f>
        <v>15000</v>
      </c>
      <c r="P100" s="54" t="n">
        <f aca="false">+O100/$O$43</f>
        <v>0.00393875344309612</v>
      </c>
    </row>
    <row r="101" customFormat="false" ht="16.5" hidden="false" customHeight="true" outlineLevel="0" collapsed="false">
      <c r="A101" s="45" t="n">
        <v>97</v>
      </c>
      <c r="B101" s="47" t="s">
        <v>132</v>
      </c>
      <c r="C101" s="77"/>
      <c r="D101" s="77"/>
      <c r="E101" s="77"/>
      <c r="F101" s="77"/>
      <c r="G101" s="77"/>
      <c r="H101" s="78"/>
      <c r="I101" s="78"/>
      <c r="J101" s="78"/>
      <c r="K101" s="78"/>
      <c r="L101" s="77"/>
      <c r="M101" s="77"/>
      <c r="N101" s="77"/>
      <c r="O101" s="64" t="n">
        <f aca="false">SUM(C101:N101)</f>
        <v>0</v>
      </c>
      <c r="P101" s="54" t="n">
        <f aca="false">+O101/$O$43</f>
        <v>0</v>
      </c>
    </row>
    <row r="102" s="14" customFormat="true" ht="16.5" hidden="false" customHeight="true" outlineLevel="0" collapsed="false">
      <c r="A102" s="33"/>
      <c r="B102" s="34" t="s">
        <v>133</v>
      </c>
      <c r="C102" s="35" t="n">
        <f aca="false">SUM(C103:C104)</f>
        <v>3</v>
      </c>
      <c r="D102" s="35" t="n">
        <f aca="false">SUM(D103:D104)</f>
        <v>0</v>
      </c>
      <c r="E102" s="35" t="n">
        <f aca="false">SUM(E103:E104)</f>
        <v>0</v>
      </c>
      <c r="F102" s="35" t="n">
        <f aca="false">SUM(F103:F104)</f>
        <v>0</v>
      </c>
      <c r="G102" s="35" t="n">
        <f aca="false">SUM(G103:G104)</f>
        <v>0</v>
      </c>
      <c r="H102" s="35" t="n">
        <f aca="false">SUM(H103:H104)</f>
        <v>0</v>
      </c>
      <c r="I102" s="35" t="n">
        <f aca="false">SUM(I103:I104)</f>
        <v>0</v>
      </c>
      <c r="J102" s="35" t="n">
        <f aca="false">SUM(J103:J104)</f>
        <v>0</v>
      </c>
      <c r="K102" s="35" t="n">
        <f aca="false">SUM(K103:K104)</f>
        <v>0</v>
      </c>
      <c r="L102" s="35" t="n">
        <f aca="false">SUM(L103:L104)</f>
        <v>0</v>
      </c>
      <c r="M102" s="35" t="n">
        <f aca="false">SUM(M103:M104)</f>
        <v>0</v>
      </c>
      <c r="N102" s="35" t="n">
        <f aca="false">SUM(N103:N104)</f>
        <v>0</v>
      </c>
      <c r="O102" s="64" t="n">
        <f aca="false">SUM(C102:N102)</f>
        <v>3</v>
      </c>
      <c r="P102" s="36" t="n">
        <f aca="false">+O102/$O$43</f>
        <v>7.87750688619224E-007</v>
      </c>
    </row>
    <row r="103" customFormat="false" ht="16.5" hidden="false" customHeight="true" outlineLevel="0" collapsed="false">
      <c r="A103" s="41" t="n">
        <v>98</v>
      </c>
      <c r="B103" s="46" t="s">
        <v>134</v>
      </c>
      <c r="C103" s="50" t="n">
        <v>1</v>
      </c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64" t="n">
        <f aca="false">SUM(C103:N103)</f>
        <v>1</v>
      </c>
      <c r="P103" s="51" t="n">
        <f aca="false">+O103/$O$43</f>
        <v>2.62583562873075E-007</v>
      </c>
    </row>
    <row r="104" customFormat="false" ht="16.5" hidden="false" customHeight="true" outlineLevel="0" collapsed="false">
      <c r="A104" s="41" t="n">
        <v>99</v>
      </c>
      <c r="B104" s="46" t="s">
        <v>135</v>
      </c>
      <c r="C104" s="43" t="n">
        <v>2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64" t="n">
        <f aca="false">SUM(C104:N104)</f>
        <v>2</v>
      </c>
      <c r="P104" s="54" t="n">
        <f aca="false">+O104/$O$43</f>
        <v>5.25167125746149E-007</v>
      </c>
    </row>
    <row r="105" s="14" customFormat="true" ht="16.5" hidden="false" customHeight="true" outlineLevel="0" collapsed="false">
      <c r="A105" s="33"/>
      <c r="B105" s="34" t="s">
        <v>136</v>
      </c>
      <c r="C105" s="35" t="n">
        <f aca="false">SUM(C106:C110)</f>
        <v>480</v>
      </c>
      <c r="D105" s="35" t="n">
        <f aca="false">SUM(D106:D110)</f>
        <v>480</v>
      </c>
      <c r="E105" s="35" t="n">
        <f aca="false">SUM(E106:E110)</f>
        <v>480</v>
      </c>
      <c r="F105" s="35" t="n">
        <f aca="false">SUM(F106:F110)</f>
        <v>480</v>
      </c>
      <c r="G105" s="35" t="n">
        <f aca="false">SUM(G106:G110)</f>
        <v>480</v>
      </c>
      <c r="H105" s="35" t="n">
        <f aca="false">SUM(H106:H110)</f>
        <v>480</v>
      </c>
      <c r="I105" s="35" t="n">
        <f aca="false">SUM(I106:I110)</f>
        <v>480</v>
      </c>
      <c r="J105" s="35" t="n">
        <f aca="false">SUM(J106:J110)</f>
        <v>480</v>
      </c>
      <c r="K105" s="35" t="n">
        <f aca="false">SUM(K106:K110)</f>
        <v>480</v>
      </c>
      <c r="L105" s="35" t="n">
        <f aca="false">SUM(L106:L110)</f>
        <v>480</v>
      </c>
      <c r="M105" s="35" t="n">
        <f aca="false">SUM(M106:M110)</f>
        <v>480</v>
      </c>
      <c r="N105" s="35" t="n">
        <f aca="false">SUM(N106:N110)</f>
        <v>480</v>
      </c>
      <c r="O105" s="64" t="n">
        <f aca="false">SUM(C105:N105)</f>
        <v>5760</v>
      </c>
      <c r="P105" s="36" t="n">
        <f aca="false">+O105/$O$43</f>
        <v>0.00151248132214891</v>
      </c>
    </row>
    <row r="106" customFormat="false" ht="16.5" hidden="false" customHeight="true" outlineLevel="0" collapsed="false">
      <c r="A106" s="41" t="n">
        <v>100</v>
      </c>
      <c r="B106" s="42" t="s">
        <v>137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64" t="n">
        <f aca="false">SUM(C106:N106)</f>
        <v>0</v>
      </c>
      <c r="P106" s="51" t="n">
        <f aca="false">+O106/$O$43</f>
        <v>0</v>
      </c>
    </row>
    <row r="107" customFormat="false" ht="16.5" hidden="false" customHeight="true" outlineLevel="0" collapsed="false">
      <c r="A107" s="41" t="n">
        <f aca="false">A106+1</f>
        <v>101</v>
      </c>
      <c r="B107" s="46" t="s">
        <v>138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4" t="n">
        <f aca="false">SUM(C107:N107)</f>
        <v>0</v>
      </c>
      <c r="P107" s="54" t="n">
        <f aca="false">+O107/$O$43</f>
        <v>0</v>
      </c>
    </row>
    <row r="108" customFormat="false" ht="16.5" hidden="false" customHeight="true" outlineLevel="0" collapsed="false">
      <c r="A108" s="41" t="n">
        <f aca="false">A107+1</f>
        <v>102</v>
      </c>
      <c r="B108" s="46" t="s">
        <v>139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64" t="n">
        <f aca="false">SUM(C108:N108)</f>
        <v>0</v>
      </c>
      <c r="P108" s="54" t="n">
        <f aca="false">+O108/$O$43</f>
        <v>0</v>
      </c>
    </row>
    <row r="109" customFormat="false" ht="16.5" hidden="false" customHeight="true" outlineLevel="0" collapsed="false">
      <c r="A109" s="41" t="n">
        <f aca="false">A108+1</f>
        <v>103</v>
      </c>
      <c r="B109" s="46" t="s">
        <v>140</v>
      </c>
      <c r="C109" s="72" t="n">
        <v>480</v>
      </c>
      <c r="D109" s="72" t="n">
        <v>480</v>
      </c>
      <c r="E109" s="72" t="n">
        <v>480</v>
      </c>
      <c r="F109" s="72" t="n">
        <v>480</v>
      </c>
      <c r="G109" s="72" t="n">
        <v>480</v>
      </c>
      <c r="H109" s="72" t="n">
        <v>480</v>
      </c>
      <c r="I109" s="72" t="n">
        <v>480</v>
      </c>
      <c r="J109" s="72" t="n">
        <v>480</v>
      </c>
      <c r="K109" s="72" t="n">
        <v>480</v>
      </c>
      <c r="L109" s="72" t="n">
        <v>480</v>
      </c>
      <c r="M109" s="72" t="n">
        <v>480</v>
      </c>
      <c r="N109" s="72" t="n">
        <v>480</v>
      </c>
      <c r="O109" s="64" t="n">
        <f aca="false">SUM(C109:N109)</f>
        <v>5760</v>
      </c>
      <c r="P109" s="54" t="n">
        <f aca="false">+O109/$O$43</f>
        <v>0.00151248132214891</v>
      </c>
    </row>
    <row r="110" customFormat="false" ht="16.5" hidden="false" customHeight="true" outlineLevel="0" collapsed="false">
      <c r="A110" s="41" t="n">
        <f aca="false">A109+1</f>
        <v>104</v>
      </c>
      <c r="B110" s="47" t="s">
        <v>141</v>
      </c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64" t="n">
        <f aca="false">SUM(C110:N110)</f>
        <v>0</v>
      </c>
      <c r="P110" s="54" t="n">
        <f aca="false">+O110/$O$43</f>
        <v>0</v>
      </c>
    </row>
    <row r="111" s="83" customFormat="true" ht="24.75" hidden="false" customHeight="true" outlineLevel="0" collapsed="false">
      <c r="A111" s="79"/>
      <c r="B111" s="80" t="s">
        <v>142</v>
      </c>
      <c r="C111" s="81" t="n">
        <f aca="false">C4-C43</f>
        <v>731589</v>
      </c>
      <c r="D111" s="81" t="n">
        <f aca="false">+D4-D43</f>
        <v>643264</v>
      </c>
      <c r="E111" s="81" t="n">
        <f aca="false">+E4-E43</f>
        <v>623139</v>
      </c>
      <c r="F111" s="81" t="n">
        <f aca="false">+F4-F43</f>
        <v>626522.8783802</v>
      </c>
      <c r="G111" s="81" t="n">
        <f aca="false">+G4-G43</f>
        <v>643703.88</v>
      </c>
      <c r="H111" s="81" t="n">
        <f aca="false">+H4-H43</f>
        <v>648314.76</v>
      </c>
      <c r="I111" s="81" t="n">
        <f aca="false">+I4-I43</f>
        <v>621031.91</v>
      </c>
      <c r="J111" s="81" t="n">
        <f aca="false">+J4-J43</f>
        <v>649307.52</v>
      </c>
      <c r="K111" s="81" t="n">
        <f aca="false">+K4-K43</f>
        <v>644209.4</v>
      </c>
      <c r="L111" s="81" t="n">
        <f aca="false">+L4-L43</f>
        <v>670914.28</v>
      </c>
      <c r="M111" s="81" t="n">
        <f aca="false">+M4-M43</f>
        <v>604650</v>
      </c>
      <c r="N111" s="81" t="n">
        <f aca="false">+N4-N43</f>
        <v>614076.88</v>
      </c>
      <c r="O111" s="64" t="n">
        <f aca="false">SUM(C111:N111)</f>
        <v>7720723.5083802</v>
      </c>
      <c r="P111" s="82"/>
    </row>
    <row r="112" s="83" customFormat="true" ht="24.75" hidden="false" customHeight="true" outlineLevel="0" collapsed="false">
      <c r="A112" s="79"/>
      <c r="B112" s="80" t="s">
        <v>143</v>
      </c>
      <c r="C112" s="81" t="n">
        <f aca="false">+C3+C111</f>
        <v>741589</v>
      </c>
      <c r="D112" s="81" t="n">
        <f aca="false">+D3+D111</f>
        <v>1384853</v>
      </c>
      <c r="E112" s="81" t="n">
        <f aca="false">+E3+E111</f>
        <v>2007992</v>
      </c>
      <c r="F112" s="81" t="n">
        <f aca="false">+F3+F111</f>
        <v>2634514.8783802</v>
      </c>
      <c r="G112" s="81" t="n">
        <f aca="false">+G3+G111</f>
        <v>3278218.7583802</v>
      </c>
      <c r="H112" s="81" t="n">
        <f aca="false">+H3+H111</f>
        <v>3926533.5183802</v>
      </c>
      <c r="I112" s="81" t="n">
        <f aca="false">+I3+I111</f>
        <v>4547565.4283802</v>
      </c>
      <c r="J112" s="81" t="n">
        <f aca="false">+J3+J111</f>
        <v>5196872.9483802</v>
      </c>
      <c r="K112" s="81" t="n">
        <f aca="false">+K3+K111</f>
        <v>5841082.3483802</v>
      </c>
      <c r="L112" s="81" t="n">
        <f aca="false">+L3+L111</f>
        <v>6511996.6283802</v>
      </c>
      <c r="M112" s="81" t="n">
        <f aca="false">+M3+M111</f>
        <v>7116646.6283802</v>
      </c>
      <c r="N112" s="81" t="n">
        <f aca="false">+N3+N111</f>
        <v>7730723.5083802</v>
      </c>
      <c r="O112" s="64" t="n">
        <f aca="false">SUM(C112:N112)</f>
        <v>50918588.6454218</v>
      </c>
      <c r="P112" s="82"/>
    </row>
    <row r="113" customFormat="false" ht="19.5" hidden="false" customHeight="true" outlineLevel="0" collapsed="false">
      <c r="F113" s="84"/>
      <c r="G113" s="84"/>
      <c r="H113" s="84"/>
      <c r="I113" s="84"/>
      <c r="J113" s="85"/>
      <c r="K113" s="85"/>
      <c r="L113" s="85"/>
      <c r="M113" s="85"/>
      <c r="N113" s="86"/>
      <c r="O113" s="84"/>
      <c r="P113" s="87"/>
    </row>
    <row r="114" customFormat="false" ht="19.5" hidden="false" customHeight="true" outlineLevel="0" collapsed="false">
      <c r="C114" s="88"/>
      <c r="F114" s="84"/>
      <c r="G114" s="84"/>
      <c r="H114" s="84"/>
      <c r="I114" s="84"/>
      <c r="J114" s="89"/>
      <c r="K114" s="89"/>
      <c r="L114" s="89"/>
      <c r="M114" s="89"/>
      <c r="N114" s="89"/>
      <c r="O114" s="90"/>
      <c r="P114" s="87"/>
    </row>
    <row r="115" customFormat="false" ht="19.5" hidden="false" customHeight="true" outlineLevel="0" collapsed="false">
      <c r="D115" s="84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87"/>
    </row>
    <row r="116" customFormat="false" ht="19.5" hidden="false" customHeight="true" outlineLevel="0" collapsed="false">
      <c r="H116" s="91"/>
      <c r="I116" s="92"/>
      <c r="J116" s="91"/>
      <c r="K116" s="91"/>
      <c r="L116" s="91"/>
      <c r="M116" s="91"/>
      <c r="N116" s="91"/>
      <c r="O116" s="90"/>
      <c r="P116" s="15"/>
    </row>
    <row r="117" customFormat="false" ht="15" hidden="false" customHeight="false" outlineLevel="0" collapsed="false">
      <c r="J117" s="91"/>
      <c r="K117" s="91"/>
      <c r="L117" s="91"/>
      <c r="M117" s="91"/>
      <c r="N117" s="91"/>
      <c r="P117" s="87"/>
    </row>
  </sheetData>
  <mergeCells count="1">
    <mergeCell ref="B1:P1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17"/>
  <sheetViews>
    <sheetView showFormulas="false" showGridLines="true" showRowColHeaders="true" showZeros="true" rightToLeft="false" tabSelected="false" showOutlineSymbols="true" defaultGridColor="true" view="normal" topLeftCell="B1" colorId="64" zoomScale="67" zoomScaleNormal="67" zoomScalePageLayoutView="100" workbookViewId="0">
      <selection pane="topLeft" activeCell="C3" activeCellId="0" sqref="C3"/>
    </sheetView>
  </sheetViews>
  <sheetFormatPr defaultColWidth="8.4296875" defaultRowHeight="13.8" zeroHeight="false" outlineLevelRow="0" outlineLevelCol="0"/>
  <cols>
    <col collapsed="false" customWidth="true" hidden="false" outlineLevel="0" max="1" min="1" style="15" width="7.85"/>
    <col collapsed="false" customWidth="true" hidden="false" outlineLevel="0" max="2" min="2" style="16" width="56.72"/>
    <col collapsed="false" customWidth="true" hidden="false" outlineLevel="0" max="7" min="3" style="16" width="12.28"/>
    <col collapsed="false" customWidth="true" hidden="false" outlineLevel="0" max="14" min="8" style="16" width="12.43"/>
    <col collapsed="false" customWidth="true" hidden="false" outlineLevel="0" max="15" min="15" style="16" width="16.14"/>
    <col collapsed="false" customWidth="false" hidden="false" outlineLevel="0" max="16" min="16" style="16" width="8.43"/>
    <col collapsed="false" customWidth="true" hidden="false" outlineLevel="0" max="257" min="257" style="0" width="7.85"/>
    <col collapsed="false" customWidth="true" hidden="false" outlineLevel="0" max="258" min="258" style="0" width="56.72"/>
    <col collapsed="false" customWidth="true" hidden="false" outlineLevel="0" max="263" min="259" style="0" width="12.28"/>
    <col collapsed="false" customWidth="true" hidden="false" outlineLevel="0" max="270" min="264" style="0" width="12.43"/>
    <col collapsed="false" customWidth="true" hidden="false" outlineLevel="0" max="271" min="271" style="0" width="16.14"/>
    <col collapsed="false" customWidth="true" hidden="false" outlineLevel="0" max="513" min="513" style="0" width="7.85"/>
    <col collapsed="false" customWidth="true" hidden="false" outlineLevel="0" max="514" min="514" style="0" width="56.72"/>
    <col collapsed="false" customWidth="true" hidden="false" outlineLevel="0" max="519" min="515" style="0" width="12.28"/>
    <col collapsed="false" customWidth="true" hidden="false" outlineLevel="0" max="526" min="520" style="0" width="12.43"/>
    <col collapsed="false" customWidth="true" hidden="false" outlineLevel="0" max="527" min="527" style="0" width="16.14"/>
    <col collapsed="false" customWidth="true" hidden="false" outlineLevel="0" max="769" min="769" style="0" width="7.85"/>
    <col collapsed="false" customWidth="true" hidden="false" outlineLevel="0" max="770" min="770" style="0" width="56.72"/>
    <col collapsed="false" customWidth="true" hidden="false" outlineLevel="0" max="775" min="771" style="0" width="12.28"/>
    <col collapsed="false" customWidth="true" hidden="false" outlineLevel="0" max="782" min="776" style="0" width="12.43"/>
    <col collapsed="false" customWidth="true" hidden="false" outlineLevel="0" max="783" min="783" style="0" width="16.14"/>
  </cols>
  <sheetData>
    <row r="1" customFormat="false" ht="27" hidden="false" customHeight="true" outlineLevel="0" collapsed="false">
      <c r="A1" s="17"/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customFormat="false" ht="28.5" hidden="false" customHeight="true" outlineLevel="0" collapsed="false">
      <c r="A2" s="19" t="s">
        <v>19</v>
      </c>
      <c r="B2" s="20" t="s">
        <v>20</v>
      </c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 t="s">
        <v>32</v>
      </c>
      <c r="O2" s="22" t="s">
        <v>33</v>
      </c>
      <c r="P2" s="23" t="s">
        <v>34</v>
      </c>
    </row>
    <row r="3" s="1" customFormat="true" ht="26.25" hidden="false" customHeight="true" outlineLevel="0" collapsed="false">
      <c r="A3" s="24"/>
      <c r="B3" s="25" t="s">
        <v>35</v>
      </c>
      <c r="C3" s="93" t="n">
        <v>10000</v>
      </c>
      <c r="D3" s="93" t="n">
        <f aca="false">+C112</f>
        <v>10001</v>
      </c>
      <c r="E3" s="93" t="n">
        <f aca="false">+D112</f>
        <v>10001</v>
      </c>
      <c r="F3" s="93" t="n">
        <f aca="false">+E112</f>
        <v>10001</v>
      </c>
      <c r="G3" s="93" t="n">
        <f aca="false">+F112</f>
        <v>10001</v>
      </c>
      <c r="H3" s="93" t="n">
        <f aca="false">+G112</f>
        <v>10001</v>
      </c>
      <c r="I3" s="93" t="n">
        <f aca="false">+H112</f>
        <v>10001</v>
      </c>
      <c r="J3" s="93" t="n">
        <f aca="false">+I112</f>
        <v>10001</v>
      </c>
      <c r="K3" s="93" t="n">
        <f aca="false">+J112</f>
        <v>10001</v>
      </c>
      <c r="L3" s="93" t="n">
        <f aca="false">+K112</f>
        <v>10001</v>
      </c>
      <c r="M3" s="93" t="n">
        <f aca="false">+L112</f>
        <v>10001</v>
      </c>
      <c r="N3" s="93" t="n">
        <f aca="false">+M112</f>
        <v>10001</v>
      </c>
      <c r="O3" s="27" t="n">
        <f aca="false">SUM(C3:N3)</f>
        <v>120011</v>
      </c>
      <c r="P3" s="28"/>
    </row>
    <row r="4" s="1" customFormat="true" ht="24.75" hidden="false" customHeight="true" outlineLevel="0" collapsed="false">
      <c r="A4" s="29"/>
      <c r="B4" s="94" t="s">
        <v>36</v>
      </c>
      <c r="C4" s="95" t="n">
        <f aca="false">C5+C13+C19+C22+C26+C28+C30+C39+C41</f>
        <v>1</v>
      </c>
      <c r="D4" s="95" t="n">
        <f aca="false">+D5+D13+D19+D22+D26+D28+D30+D39+D41</f>
        <v>0</v>
      </c>
      <c r="E4" s="95" t="n">
        <f aca="false">+E5+E13+E19+E22+E26+E28+E30+E39+E41</f>
        <v>0</v>
      </c>
      <c r="F4" s="95" t="n">
        <f aca="false">+F5+F13+F19+F22+F26+F28+F30+F39+F41</f>
        <v>0</v>
      </c>
      <c r="G4" s="95" t="n">
        <f aca="false">+G5+G13+G19+G22+G26+G28+G30+G39+G41</f>
        <v>0</v>
      </c>
      <c r="H4" s="95" t="n">
        <f aca="false">+H5+H13+H19+H22+H26+H28+H30+H39+H41</f>
        <v>0</v>
      </c>
      <c r="I4" s="95" t="n">
        <f aca="false">+I5+I13+I19+I22+I26+I28+I30+I39+I41</f>
        <v>0</v>
      </c>
      <c r="J4" s="95" t="n">
        <f aca="false">+J5+J13+J19+J22+J26+J28+J30+J39+J41</f>
        <v>0</v>
      </c>
      <c r="K4" s="95" t="n">
        <f aca="false">+K5+K13+K19+K22+K26+K28+K30+K39+K41</f>
        <v>0</v>
      </c>
      <c r="L4" s="95" t="n">
        <f aca="false">+L5+L13+L19+L22+L26+L28+L30+L39+L41</f>
        <v>0</v>
      </c>
      <c r="M4" s="95" t="n">
        <f aca="false">+M5+M13+M19+M22+M26+M28+M30+M39+M41</f>
        <v>0</v>
      </c>
      <c r="N4" s="95" t="n">
        <f aca="false">+N5+N13+N19+N22+N26+N28+N30+N39+N41</f>
        <v>0</v>
      </c>
      <c r="O4" s="96" t="n">
        <f aca="false">SUM(C4:N4)</f>
        <v>1</v>
      </c>
      <c r="P4" s="32" t="n">
        <v>1</v>
      </c>
    </row>
    <row r="5" s="14" customFormat="true" ht="16.5" hidden="false" customHeight="true" outlineLevel="0" collapsed="false">
      <c r="A5" s="33"/>
      <c r="B5" s="34" t="s">
        <v>37</v>
      </c>
      <c r="C5" s="97" t="n">
        <f aca="false">SUM(C6:C12)</f>
        <v>1</v>
      </c>
      <c r="D5" s="97" t="n">
        <f aca="false">SUM(D6:D12)</f>
        <v>0</v>
      </c>
      <c r="E5" s="97" t="n">
        <f aca="false">SUM(E6:E12)</f>
        <v>0</v>
      </c>
      <c r="F5" s="97" t="n">
        <f aca="false">SUM(F6:F12)</f>
        <v>0</v>
      </c>
      <c r="G5" s="97" t="n">
        <f aca="false">SUM(G6:G12)</f>
        <v>0</v>
      </c>
      <c r="H5" s="97" t="n">
        <f aca="false">SUM(H6:H12)</f>
        <v>0</v>
      </c>
      <c r="I5" s="97" t="n">
        <f aca="false">SUM(I6:I12)</f>
        <v>0</v>
      </c>
      <c r="J5" s="97" t="n">
        <f aca="false">SUM(J6:J12)</f>
        <v>0</v>
      </c>
      <c r="K5" s="97" t="n">
        <f aca="false">SUM(K6:K12)</f>
        <v>0</v>
      </c>
      <c r="L5" s="97" t="n">
        <f aca="false">SUM(L6:L12)</f>
        <v>0</v>
      </c>
      <c r="M5" s="97" t="n">
        <f aca="false">SUM(M6:M12)</f>
        <v>0</v>
      </c>
      <c r="N5" s="97" t="n">
        <f aca="false">SUM(N6:N12)</f>
        <v>0</v>
      </c>
      <c r="O5" s="27" t="n">
        <f aca="false">SUM(C5:N5)</f>
        <v>1</v>
      </c>
      <c r="P5" s="36" t="n">
        <f aca="false">+O5/$O$4</f>
        <v>1</v>
      </c>
    </row>
    <row r="6" s="1" customFormat="true" ht="16.5" hidden="false" customHeight="true" outlineLevel="0" collapsed="false">
      <c r="A6" s="37" t="n">
        <v>0</v>
      </c>
      <c r="B6" s="38" t="s">
        <v>38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27" t="n">
        <f aca="false">SUM(C6:N6)</f>
        <v>0</v>
      </c>
      <c r="P6" s="40"/>
    </row>
    <row r="7" customFormat="false" ht="16.5" hidden="false" customHeight="true" outlineLevel="0" collapsed="false">
      <c r="A7" s="41" t="n">
        <v>1</v>
      </c>
      <c r="B7" s="42" t="s">
        <v>39</v>
      </c>
      <c r="C7" s="43" t="n">
        <v>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7" t="n">
        <f aca="false">SUM(C7:N7)</f>
        <v>1</v>
      </c>
      <c r="P7" s="44" t="n">
        <f aca="false">+O7/$O$4</f>
        <v>1</v>
      </c>
    </row>
    <row r="8" customFormat="false" ht="16.5" hidden="false" customHeight="true" outlineLevel="0" collapsed="false">
      <c r="A8" s="45" t="n">
        <v>2</v>
      </c>
      <c r="B8" s="46" t="s">
        <v>40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7" t="n">
        <f aca="false">SUM(C8:N8)</f>
        <v>0</v>
      </c>
      <c r="P8" s="44" t="n">
        <f aca="false">+O8/$O$4</f>
        <v>0</v>
      </c>
    </row>
    <row r="9" customFormat="false" ht="16.5" hidden="false" customHeight="true" outlineLevel="0" collapsed="false">
      <c r="A9" s="41" t="n">
        <v>3</v>
      </c>
      <c r="B9" s="46" t="s">
        <v>41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27" t="n">
        <f aca="false">SUM(C9:N9)</f>
        <v>0</v>
      </c>
      <c r="P9" s="44" t="n">
        <f aca="false">+O9/$O$4</f>
        <v>0</v>
      </c>
    </row>
    <row r="10" customFormat="false" ht="16.5" hidden="false" customHeight="true" outlineLevel="0" collapsed="false">
      <c r="A10" s="41" t="n">
        <v>4</v>
      </c>
      <c r="B10" s="42" t="s">
        <v>42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27" t="n">
        <f aca="false">SUM(C10:N10)</f>
        <v>0</v>
      </c>
      <c r="P10" s="44" t="n">
        <f aca="false">+O10/$O$4</f>
        <v>0</v>
      </c>
    </row>
    <row r="11" customFormat="false" ht="16.5" hidden="false" customHeight="true" outlineLevel="0" collapsed="false">
      <c r="A11" s="41" t="n">
        <v>5</v>
      </c>
      <c r="B11" s="47" t="s">
        <v>43</v>
      </c>
      <c r="C11" s="48"/>
      <c r="D11" s="48"/>
      <c r="E11" s="48"/>
      <c r="F11" s="48"/>
      <c r="G11" s="48"/>
      <c r="H11" s="48"/>
      <c r="I11" s="48"/>
      <c r="J11" s="43"/>
      <c r="K11" s="43"/>
      <c r="L11" s="43"/>
      <c r="M11" s="43"/>
      <c r="N11" s="43"/>
      <c r="O11" s="27" t="n">
        <f aca="false">SUM(C11:N11)</f>
        <v>0</v>
      </c>
      <c r="P11" s="44" t="n">
        <f aca="false">+O11/$O$4</f>
        <v>0</v>
      </c>
    </row>
    <row r="12" customFormat="false" ht="16.5" hidden="false" customHeight="true" outlineLevel="0" collapsed="false">
      <c r="A12" s="41" t="n">
        <v>6</v>
      </c>
      <c r="B12" s="49" t="s">
        <v>44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7" t="n">
        <f aca="false">SUM(C12:N12)</f>
        <v>0</v>
      </c>
      <c r="P12" s="44" t="n">
        <f aca="false">+O12/$O$4</f>
        <v>0</v>
      </c>
    </row>
    <row r="13" s="14" customFormat="true" ht="16.5" hidden="false" customHeight="true" outlineLevel="0" collapsed="false">
      <c r="A13" s="33"/>
      <c r="B13" s="34" t="s">
        <v>45</v>
      </c>
      <c r="C13" s="97" t="n">
        <f aca="false">SUM(C14:C18)</f>
        <v>0</v>
      </c>
      <c r="D13" s="97" t="n">
        <f aca="false">SUM(D14:D18)</f>
        <v>0</v>
      </c>
      <c r="E13" s="97" t="n">
        <f aca="false">SUM(E14:E18)</f>
        <v>0</v>
      </c>
      <c r="F13" s="97" t="n">
        <f aca="false">SUM(F14:F18)</f>
        <v>0</v>
      </c>
      <c r="G13" s="97" t="n">
        <f aca="false">SUM(G14:G18)</f>
        <v>0</v>
      </c>
      <c r="H13" s="97" t="n">
        <f aca="false">SUM(H14:H18)</f>
        <v>0</v>
      </c>
      <c r="I13" s="97" t="n">
        <f aca="false">SUM(I14:I18)</f>
        <v>0</v>
      </c>
      <c r="J13" s="97" t="n">
        <f aca="false">SUM(J14:J18)</f>
        <v>0</v>
      </c>
      <c r="K13" s="97" t="n">
        <f aca="false">SUM(K14:K18)</f>
        <v>0</v>
      </c>
      <c r="L13" s="97" t="n">
        <f aca="false">SUM(L14:L18)</f>
        <v>0</v>
      </c>
      <c r="M13" s="97" t="n">
        <f aca="false">SUM(M14:M18)</f>
        <v>0</v>
      </c>
      <c r="N13" s="97" t="n">
        <f aca="false">SUM(N14:N18)</f>
        <v>0</v>
      </c>
      <c r="O13" s="27" t="n">
        <f aca="false">SUM(C13:N13)</f>
        <v>0</v>
      </c>
      <c r="P13" s="36" t="n">
        <f aca="false">+O13/$O$4</f>
        <v>0</v>
      </c>
    </row>
    <row r="14" customFormat="false" ht="16.5" hidden="false" customHeight="true" outlineLevel="0" collapsed="false">
      <c r="A14" s="41" t="n">
        <v>14</v>
      </c>
      <c r="B14" s="42" t="s">
        <v>46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7" t="n">
        <f aca="false">SUM(C14:N14)</f>
        <v>0</v>
      </c>
      <c r="P14" s="51" t="n">
        <f aca="false">+O14/$O$4</f>
        <v>0</v>
      </c>
    </row>
    <row r="15" customFormat="false" ht="16.5" hidden="false" customHeight="true" outlineLevel="0" collapsed="false">
      <c r="A15" s="41" t="n">
        <v>15</v>
      </c>
      <c r="B15" s="49" t="s">
        <v>47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27" t="n">
        <f aca="false">SUM(C15:N15)</f>
        <v>0</v>
      </c>
      <c r="P15" s="51" t="n">
        <f aca="false">+O15/$O$4</f>
        <v>0</v>
      </c>
    </row>
    <row r="16" customFormat="false" ht="16.5" hidden="false" customHeight="true" outlineLevel="0" collapsed="false">
      <c r="A16" s="41" t="n">
        <f aca="false">A15+1</f>
        <v>16</v>
      </c>
      <c r="B16" s="49" t="s">
        <v>48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7" t="n">
        <f aca="false">SUM(C16:N16)</f>
        <v>0</v>
      </c>
      <c r="P16" s="51" t="n">
        <f aca="false">+O16/$O$4</f>
        <v>0</v>
      </c>
    </row>
    <row r="17" customFormat="false" ht="16.5" hidden="false" customHeight="true" outlineLevel="0" collapsed="false">
      <c r="A17" s="41" t="n">
        <f aca="false">A16+1</f>
        <v>17</v>
      </c>
      <c r="B17" s="49" t="s">
        <v>49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7" t="n">
        <f aca="false">SUM(C17:N17)</f>
        <v>0</v>
      </c>
      <c r="P17" s="51" t="n">
        <f aca="false">+O17/$O$4</f>
        <v>0</v>
      </c>
    </row>
    <row r="18" customFormat="false" ht="16.5" hidden="false" customHeight="true" outlineLevel="0" collapsed="false">
      <c r="A18" s="41" t="n">
        <f aca="false">A17+1</f>
        <v>18</v>
      </c>
      <c r="B18" s="49" t="s">
        <v>50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27" t="n">
        <f aca="false">SUM(C18:N18)</f>
        <v>0</v>
      </c>
      <c r="P18" s="51" t="n">
        <f aca="false">+O18/$O$4</f>
        <v>0</v>
      </c>
    </row>
    <row r="19" s="14" customFormat="true" ht="16.5" hidden="false" customHeight="true" outlineLevel="0" collapsed="false">
      <c r="A19" s="33"/>
      <c r="B19" s="34" t="s">
        <v>51</v>
      </c>
      <c r="C19" s="97" t="n">
        <f aca="false">SUM(C20:C21)</f>
        <v>0</v>
      </c>
      <c r="D19" s="97" t="n">
        <f aca="false">SUM(D20:D21)</f>
        <v>0</v>
      </c>
      <c r="E19" s="97" t="n">
        <f aca="false">SUM(E20:E21)</f>
        <v>0</v>
      </c>
      <c r="F19" s="97" t="n">
        <f aca="false">SUM(F20:F21)</f>
        <v>0</v>
      </c>
      <c r="G19" s="97" t="n">
        <f aca="false">SUM(G20:G21)</f>
        <v>0</v>
      </c>
      <c r="H19" s="97" t="n">
        <f aca="false">SUM(H20:H21)</f>
        <v>0</v>
      </c>
      <c r="I19" s="97" t="n">
        <f aca="false">SUM(I20:I21)</f>
        <v>0</v>
      </c>
      <c r="J19" s="97" t="n">
        <f aca="false">SUM(J20:J21)</f>
        <v>0</v>
      </c>
      <c r="K19" s="97" t="n">
        <f aca="false">SUM(K20:K21)</f>
        <v>0</v>
      </c>
      <c r="L19" s="97" t="n">
        <f aca="false">SUM(L20:L21)</f>
        <v>0</v>
      </c>
      <c r="M19" s="97" t="n">
        <f aca="false">SUM(M20:M21)</f>
        <v>0</v>
      </c>
      <c r="N19" s="97" t="n">
        <f aca="false">SUM(N20:N21)</f>
        <v>0</v>
      </c>
      <c r="O19" s="27" t="n">
        <f aca="false">SUM(C19:N19)</f>
        <v>0</v>
      </c>
      <c r="P19" s="36" t="n">
        <f aca="false">+O19/$O$4</f>
        <v>0</v>
      </c>
    </row>
    <row r="20" customFormat="false" ht="16.5" hidden="false" customHeight="true" outlineLevel="0" collapsed="false">
      <c r="A20" s="41" t="n">
        <v>19</v>
      </c>
      <c r="B20" s="47" t="s">
        <v>52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7" t="n">
        <f aca="false">SUM(C20:N20)</f>
        <v>0</v>
      </c>
      <c r="P20" s="53" t="n">
        <f aca="false">+O20/$O$4</f>
        <v>0</v>
      </c>
    </row>
    <row r="21" customFormat="false" ht="16.5" hidden="false" customHeight="true" outlineLevel="0" collapsed="false">
      <c r="A21" s="45" t="n">
        <v>20</v>
      </c>
      <c r="B21" s="47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27" t="n">
        <f aca="false">SUM(C21:N21)</f>
        <v>0</v>
      </c>
      <c r="P21" s="53" t="n">
        <f aca="false">+O21/$O$4</f>
        <v>0</v>
      </c>
    </row>
    <row r="22" s="14" customFormat="true" ht="16.5" hidden="false" customHeight="true" outlineLevel="0" collapsed="false">
      <c r="A22" s="33"/>
      <c r="B22" s="34" t="s">
        <v>53</v>
      </c>
      <c r="C22" s="97" t="n">
        <f aca="false">SUM(C23:C25)</f>
        <v>0</v>
      </c>
      <c r="D22" s="97" t="n">
        <f aca="false">SUM(D23:D25)</f>
        <v>0</v>
      </c>
      <c r="E22" s="97" t="n">
        <f aca="false">SUM(E23:E25)</f>
        <v>0</v>
      </c>
      <c r="F22" s="97" t="n">
        <f aca="false">SUM(F23:F25)</f>
        <v>0</v>
      </c>
      <c r="G22" s="97" t="n">
        <f aca="false">SUM(G23:G25)</f>
        <v>0</v>
      </c>
      <c r="H22" s="97" t="n">
        <f aca="false">SUM(H23:H25)</f>
        <v>0</v>
      </c>
      <c r="I22" s="97" t="n">
        <f aca="false">SUM(I23:I25)</f>
        <v>0</v>
      </c>
      <c r="J22" s="97" t="n">
        <f aca="false">SUM(J23:J25)</f>
        <v>0</v>
      </c>
      <c r="K22" s="97" t="n">
        <f aca="false">SUM(K23:K25)</f>
        <v>0</v>
      </c>
      <c r="L22" s="97" t="n">
        <f aca="false">SUM(L23:L25)</f>
        <v>0</v>
      </c>
      <c r="M22" s="97" t="n">
        <f aca="false">SUM(M23:M25)</f>
        <v>0</v>
      </c>
      <c r="N22" s="97" t="n">
        <f aca="false">SUM(N23:N25)</f>
        <v>0</v>
      </c>
      <c r="O22" s="27" t="n">
        <f aca="false">SUM(C22:N22)</f>
        <v>0</v>
      </c>
      <c r="P22" s="36" t="n">
        <f aca="false">+O22/$O$4</f>
        <v>0</v>
      </c>
    </row>
    <row r="23" customFormat="false" ht="15" hidden="false" customHeight="true" outlineLevel="0" collapsed="false">
      <c r="A23" s="45" t="n">
        <v>21</v>
      </c>
      <c r="B23" s="42" t="s">
        <v>54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7" t="n">
        <f aca="false">SUM(C23:N23)</f>
        <v>0</v>
      </c>
      <c r="P23" s="51" t="n">
        <f aca="false">+O23/$O$4</f>
        <v>0</v>
      </c>
    </row>
    <row r="24" customFormat="false" ht="16.5" hidden="false" customHeight="true" outlineLevel="0" collapsed="false">
      <c r="A24" s="45" t="n">
        <v>22</v>
      </c>
      <c r="B24" s="46" t="s">
        <v>55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7" t="n">
        <f aca="false">SUM(C24:N24)</f>
        <v>0</v>
      </c>
      <c r="P24" s="54" t="n">
        <f aca="false">+O24/$O$4</f>
        <v>0</v>
      </c>
    </row>
    <row r="25" customFormat="false" ht="16.5" hidden="false" customHeight="true" outlineLevel="0" collapsed="false">
      <c r="A25" s="45" t="n">
        <v>23</v>
      </c>
      <c r="B25" s="46" t="s">
        <v>56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7" t="n">
        <f aca="false">SUM(C25:N25)</f>
        <v>0</v>
      </c>
      <c r="P25" s="54" t="n">
        <f aca="false">+O25/$O$4</f>
        <v>0</v>
      </c>
    </row>
    <row r="26" s="14" customFormat="true" ht="16.5" hidden="false" customHeight="true" outlineLevel="0" collapsed="false">
      <c r="A26" s="33"/>
      <c r="B26" s="34" t="s">
        <v>57</v>
      </c>
      <c r="C26" s="97" t="n">
        <f aca="false">SUM(C27)</f>
        <v>0</v>
      </c>
      <c r="D26" s="97" t="n">
        <f aca="false">+D27</f>
        <v>0</v>
      </c>
      <c r="E26" s="97" t="n">
        <f aca="false">+E27</f>
        <v>0</v>
      </c>
      <c r="F26" s="97" t="n">
        <f aca="false">+F27</f>
        <v>0</v>
      </c>
      <c r="G26" s="97" t="n">
        <f aca="false">+G27</f>
        <v>0</v>
      </c>
      <c r="H26" s="97" t="n">
        <f aca="false">+H27</f>
        <v>0</v>
      </c>
      <c r="I26" s="97" t="n">
        <f aca="false">+I27</f>
        <v>0</v>
      </c>
      <c r="J26" s="97" t="n">
        <f aca="false">+J27</f>
        <v>0</v>
      </c>
      <c r="K26" s="97" t="n">
        <f aca="false">+K27</f>
        <v>0</v>
      </c>
      <c r="L26" s="97" t="n">
        <f aca="false">+L27</f>
        <v>0</v>
      </c>
      <c r="M26" s="97" t="n">
        <f aca="false">+M27</f>
        <v>0</v>
      </c>
      <c r="N26" s="97" t="n">
        <f aca="false">+N27</f>
        <v>0</v>
      </c>
      <c r="O26" s="27" t="n">
        <f aca="false">SUM(C26:N26)</f>
        <v>0</v>
      </c>
      <c r="P26" s="36" t="n">
        <f aca="false">+O26/$O$4</f>
        <v>0</v>
      </c>
    </row>
    <row r="27" customFormat="false" ht="16.5" hidden="false" customHeight="true" outlineLevel="0" collapsed="false">
      <c r="A27" s="41" t="n">
        <v>24</v>
      </c>
      <c r="B27" s="47" t="s">
        <v>58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27" t="n">
        <f aca="false">SUM(C27:N27)</f>
        <v>0</v>
      </c>
      <c r="P27" s="55" t="n">
        <f aca="false">+O27/$O$4</f>
        <v>0</v>
      </c>
    </row>
    <row r="28" s="14" customFormat="true" ht="16.5" hidden="false" customHeight="true" outlineLevel="0" collapsed="false">
      <c r="A28" s="33"/>
      <c r="B28" s="34" t="s">
        <v>59</v>
      </c>
      <c r="C28" s="97" t="n">
        <f aca="false">+C29</f>
        <v>0</v>
      </c>
      <c r="D28" s="97" t="n">
        <f aca="false">+D29</f>
        <v>0</v>
      </c>
      <c r="E28" s="97" t="n">
        <f aca="false">+E29</f>
        <v>0</v>
      </c>
      <c r="F28" s="97" t="n">
        <f aca="false">+F29</f>
        <v>0</v>
      </c>
      <c r="G28" s="97" t="n">
        <f aca="false">+G29</f>
        <v>0</v>
      </c>
      <c r="H28" s="97" t="n">
        <f aca="false">+H29</f>
        <v>0</v>
      </c>
      <c r="I28" s="97" t="n">
        <f aca="false">+I29</f>
        <v>0</v>
      </c>
      <c r="J28" s="97" t="n">
        <f aca="false">+J29</f>
        <v>0</v>
      </c>
      <c r="K28" s="97" t="n">
        <f aca="false">+K29</f>
        <v>0</v>
      </c>
      <c r="L28" s="97" t="n">
        <f aca="false">+L29</f>
        <v>0</v>
      </c>
      <c r="M28" s="97" t="n">
        <f aca="false">+M29</f>
        <v>0</v>
      </c>
      <c r="N28" s="97" t="n">
        <f aca="false">+N29</f>
        <v>0</v>
      </c>
      <c r="O28" s="27" t="n">
        <f aca="false">SUM(C28:N28)</f>
        <v>0</v>
      </c>
      <c r="P28" s="36" t="n">
        <f aca="false">+O28/$O$4</f>
        <v>0</v>
      </c>
    </row>
    <row r="29" s="1" customFormat="true" ht="16.5" hidden="false" customHeight="true" outlineLevel="0" collapsed="false">
      <c r="A29" s="41" t="n">
        <v>25</v>
      </c>
      <c r="B29" s="56" t="s">
        <v>60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27" t="n">
        <f aca="false">SUM(C29:N29)</f>
        <v>0</v>
      </c>
      <c r="P29" s="58"/>
    </row>
    <row r="30" s="14" customFormat="true" ht="16.5" hidden="false" customHeight="true" outlineLevel="0" collapsed="false">
      <c r="A30" s="33"/>
      <c r="B30" s="34" t="s">
        <v>61</v>
      </c>
      <c r="C30" s="97" t="n">
        <f aca="false">SUM(C31:C38)</f>
        <v>0</v>
      </c>
      <c r="D30" s="97" t="n">
        <v>0</v>
      </c>
      <c r="E30" s="97" t="n">
        <f aca="false">+E32</f>
        <v>0</v>
      </c>
      <c r="F30" s="97" t="n">
        <f aca="false">+F32</f>
        <v>0</v>
      </c>
      <c r="G30" s="97" t="n">
        <f aca="false">+G32</f>
        <v>0</v>
      </c>
      <c r="H30" s="97" t="n">
        <f aca="false">+H32</f>
        <v>0</v>
      </c>
      <c r="I30" s="97" t="n">
        <f aca="false">+I32</f>
        <v>0</v>
      </c>
      <c r="J30" s="97" t="n">
        <f aca="false">+J32</f>
        <v>0</v>
      </c>
      <c r="K30" s="97" t="n">
        <f aca="false">+K32</f>
        <v>0</v>
      </c>
      <c r="L30" s="97" t="n">
        <f aca="false">+L32</f>
        <v>0</v>
      </c>
      <c r="M30" s="97" t="n">
        <f aca="false">+M32</f>
        <v>0</v>
      </c>
      <c r="N30" s="97" t="n">
        <f aca="false">+N32</f>
        <v>0</v>
      </c>
      <c r="O30" s="27" t="n">
        <f aca="false">SUM(C30:N30)</f>
        <v>0</v>
      </c>
      <c r="P30" s="36" t="n">
        <f aca="false">+O30/$O$4</f>
        <v>0</v>
      </c>
    </row>
    <row r="31" s="1" customFormat="true" ht="16.5" hidden="false" customHeight="true" outlineLevel="0" collapsed="false">
      <c r="A31" s="45" t="n">
        <v>26</v>
      </c>
      <c r="B31" s="49" t="s">
        <v>62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7" t="n">
        <f aca="false">SUM(C31:N31)</f>
        <v>0</v>
      </c>
      <c r="P31" s="58"/>
    </row>
    <row r="32" customFormat="false" ht="16.5" hidden="false" customHeight="true" outlineLevel="0" collapsed="false">
      <c r="A32" s="45" t="n">
        <f aca="false">A31+1</f>
        <v>27</v>
      </c>
      <c r="B32" s="49" t="s">
        <v>63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27" t="n">
        <f aca="false">SUM(C32:N32)</f>
        <v>0</v>
      </c>
      <c r="P32" s="55" t="n">
        <f aca="false">+O32/$O$4</f>
        <v>0</v>
      </c>
    </row>
    <row r="33" customFormat="false" ht="16.5" hidden="false" customHeight="true" outlineLevel="0" collapsed="false">
      <c r="A33" s="45" t="n">
        <f aca="false">A32+1</f>
        <v>28</v>
      </c>
      <c r="B33" s="49" t="s">
        <v>64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27" t="n">
        <f aca="false">SUM(C33:N33)</f>
        <v>0</v>
      </c>
      <c r="P33" s="55" t="n">
        <f aca="false">+O33/$O$4</f>
        <v>0</v>
      </c>
    </row>
    <row r="34" customFormat="false" ht="16.5" hidden="false" customHeight="true" outlineLevel="0" collapsed="false">
      <c r="A34" s="45" t="n">
        <f aca="false">A33+1</f>
        <v>29</v>
      </c>
      <c r="B34" s="49" t="s">
        <v>65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27" t="n">
        <f aca="false">SUM(C34:N34)</f>
        <v>0</v>
      </c>
      <c r="P34" s="55" t="n">
        <f aca="false">+O34/$O$4</f>
        <v>0</v>
      </c>
    </row>
    <row r="35" customFormat="false" ht="16.5" hidden="false" customHeight="true" outlineLevel="0" collapsed="false">
      <c r="A35" s="45" t="n">
        <f aca="false">A34+1</f>
        <v>30</v>
      </c>
      <c r="B35" s="49" t="s">
        <v>66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27" t="n">
        <f aca="false">SUM(C35:N35)</f>
        <v>0</v>
      </c>
      <c r="P35" s="55" t="n">
        <f aca="false">+O35/$O$4</f>
        <v>0</v>
      </c>
    </row>
    <row r="36" customFormat="false" ht="16.5" hidden="false" customHeight="true" outlineLevel="0" collapsed="false">
      <c r="A36" s="45" t="n">
        <f aca="false">A35+1</f>
        <v>31</v>
      </c>
      <c r="B36" s="49" t="s">
        <v>67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7" t="n">
        <f aca="false">SUM(C36:N36)</f>
        <v>0</v>
      </c>
      <c r="P36" s="55" t="n">
        <f aca="false">+O36/$O$4</f>
        <v>0</v>
      </c>
    </row>
    <row r="37" customFormat="false" ht="16.5" hidden="false" customHeight="true" outlineLevel="0" collapsed="false">
      <c r="A37" s="45" t="n">
        <f aca="false">A36+1</f>
        <v>32</v>
      </c>
      <c r="B37" s="49" t="s">
        <v>68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7" t="n">
        <f aca="false">SUM(C37:N37)</f>
        <v>0</v>
      </c>
      <c r="P37" s="55" t="n">
        <f aca="false">+O37/$O$4</f>
        <v>0</v>
      </c>
    </row>
    <row r="38" customFormat="false" ht="16.5" hidden="false" customHeight="true" outlineLevel="0" collapsed="false">
      <c r="A38" s="45" t="n">
        <f aca="false">A37+1</f>
        <v>33</v>
      </c>
      <c r="B38" s="49" t="s">
        <v>69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7" t="n">
        <f aca="false">SUM(C38:N38)</f>
        <v>0</v>
      </c>
      <c r="P38" s="55" t="n">
        <f aca="false">+O38/$O$4</f>
        <v>0</v>
      </c>
    </row>
    <row r="39" s="14" customFormat="true" ht="16.5" hidden="false" customHeight="true" outlineLevel="0" collapsed="false">
      <c r="A39" s="33"/>
      <c r="B39" s="59" t="s">
        <v>70</v>
      </c>
      <c r="C39" s="97" t="n">
        <f aca="false">+C40</f>
        <v>0</v>
      </c>
      <c r="D39" s="97" t="n">
        <f aca="false">+D40</f>
        <v>0</v>
      </c>
      <c r="E39" s="97" t="n">
        <f aca="false">+E40</f>
        <v>0</v>
      </c>
      <c r="F39" s="97" t="n">
        <f aca="false">+F40</f>
        <v>0</v>
      </c>
      <c r="G39" s="97" t="n">
        <f aca="false">+G40</f>
        <v>0</v>
      </c>
      <c r="H39" s="97" t="n">
        <f aca="false">+H40</f>
        <v>0</v>
      </c>
      <c r="I39" s="97" t="n">
        <f aca="false">+I40</f>
        <v>0</v>
      </c>
      <c r="J39" s="97" t="n">
        <f aca="false">+J40</f>
        <v>0</v>
      </c>
      <c r="K39" s="97" t="n">
        <f aca="false">+K40</f>
        <v>0</v>
      </c>
      <c r="L39" s="97" t="n">
        <f aca="false">+L40</f>
        <v>0</v>
      </c>
      <c r="M39" s="97" t="n">
        <f aca="false">+M40</f>
        <v>0</v>
      </c>
      <c r="N39" s="97" t="n">
        <f aca="false">+N40</f>
        <v>0</v>
      </c>
      <c r="O39" s="27" t="n">
        <f aca="false">SUM(C39:N39)</f>
        <v>0</v>
      </c>
      <c r="P39" s="36" t="n">
        <f aca="false">+O39/$O$4</f>
        <v>0</v>
      </c>
    </row>
    <row r="40" customFormat="false" ht="16.5" hidden="false" customHeight="true" outlineLevel="0" collapsed="false">
      <c r="A40" s="45" t="n">
        <v>34</v>
      </c>
      <c r="B40" s="47" t="s">
        <v>71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7" t="n">
        <f aca="false">SUM(C40:N40)</f>
        <v>0</v>
      </c>
      <c r="P40" s="55" t="n">
        <f aca="false">+O40/$O$4</f>
        <v>0</v>
      </c>
    </row>
    <row r="41" s="14" customFormat="true" ht="16.5" hidden="false" customHeight="true" outlineLevel="0" collapsed="false">
      <c r="A41" s="33"/>
      <c r="B41" s="60" t="s">
        <v>72</v>
      </c>
      <c r="C41" s="97" t="n">
        <f aca="false">+C42</f>
        <v>0</v>
      </c>
      <c r="D41" s="97" t="n">
        <f aca="false">+D42</f>
        <v>0</v>
      </c>
      <c r="E41" s="97" t="n">
        <f aca="false">+E42</f>
        <v>0</v>
      </c>
      <c r="F41" s="97" t="n">
        <f aca="false">+F42</f>
        <v>0</v>
      </c>
      <c r="G41" s="97" t="n">
        <f aca="false">+G42</f>
        <v>0</v>
      </c>
      <c r="H41" s="97" t="n">
        <f aca="false">+H42</f>
        <v>0</v>
      </c>
      <c r="I41" s="97" t="n">
        <f aca="false">+I42</f>
        <v>0</v>
      </c>
      <c r="J41" s="97" t="n">
        <f aca="false">+J42</f>
        <v>0</v>
      </c>
      <c r="K41" s="97" t="n">
        <f aca="false">+K42</f>
        <v>0</v>
      </c>
      <c r="L41" s="97" t="n">
        <f aca="false">+L42</f>
        <v>0</v>
      </c>
      <c r="M41" s="97" t="n">
        <f aca="false">+M42</f>
        <v>0</v>
      </c>
      <c r="N41" s="97" t="n">
        <f aca="false">+N42</f>
        <v>0</v>
      </c>
      <c r="O41" s="27" t="n">
        <f aca="false">SUM(C41:N41)</f>
        <v>0</v>
      </c>
      <c r="P41" s="36" t="n">
        <f aca="false">+O41/$O$4</f>
        <v>0</v>
      </c>
    </row>
    <row r="42" customFormat="false" ht="16.5" hidden="false" customHeight="true" outlineLevel="0" collapsed="false">
      <c r="A42" s="45" t="n">
        <v>35</v>
      </c>
      <c r="B42" s="47" t="s">
        <v>73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7" t="n">
        <f aca="false">SUM(C42:N42)</f>
        <v>0</v>
      </c>
      <c r="P42" s="55" t="n">
        <f aca="false">+O42/$O$4</f>
        <v>0</v>
      </c>
    </row>
    <row r="43" s="1" customFormat="true" ht="24.75" hidden="false" customHeight="true" outlineLevel="0" collapsed="false">
      <c r="A43" s="61"/>
      <c r="B43" s="98" t="s">
        <v>74</v>
      </c>
      <c r="C43" s="99" t="n">
        <f aca="false">C44+C57+C65+C85+C92+C98+C102+C105</f>
        <v>0</v>
      </c>
      <c r="D43" s="99" t="n">
        <f aca="false">D44+D57+D65+D85+D92+D98+D102+D105</f>
        <v>0</v>
      </c>
      <c r="E43" s="99" t="n">
        <f aca="false">E44+E57+E65+E85+E92+E98+E102+E105</f>
        <v>0</v>
      </c>
      <c r="F43" s="99" t="n">
        <f aca="false">F44+F57+F65+F85+F92+F98+F102+F105</f>
        <v>0</v>
      </c>
      <c r="G43" s="99" t="n">
        <f aca="false">G44+G57+G65+G85+G92+G98+G102+G105</f>
        <v>0</v>
      </c>
      <c r="H43" s="99" t="n">
        <f aca="false">H44+H57+H65+H85+H92+H98+H102+H105</f>
        <v>0</v>
      </c>
      <c r="I43" s="99" t="n">
        <f aca="false">I44+I57+I65+I85+I92+I98+I102+I105</f>
        <v>0</v>
      </c>
      <c r="J43" s="99" t="n">
        <f aca="false">J44+J57+J65+J85+J92+J98+J102+J105</f>
        <v>0</v>
      </c>
      <c r="K43" s="99" t="n">
        <f aca="false">K44+K57+K65+K85+K92+K98+K102+K105</f>
        <v>0</v>
      </c>
      <c r="L43" s="99" t="n">
        <f aca="false">L44+L57+L65+L85+L92+L98+L102+L105</f>
        <v>0</v>
      </c>
      <c r="M43" s="99" t="n">
        <f aca="false">M44+M57+M65+M85+M92+M98+M102+M105</f>
        <v>0</v>
      </c>
      <c r="N43" s="99" t="n">
        <f aca="false">N44+N57+N65+N85+N92+N98+N102+N105</f>
        <v>0</v>
      </c>
      <c r="O43" s="100" t="n">
        <f aca="false">SUM(C43:N43)</f>
        <v>0</v>
      </c>
      <c r="P43" s="65" t="e">
        <f aca="false">+O43/$O$43</f>
        <v>#DIV/0!</v>
      </c>
    </row>
    <row r="44" s="14" customFormat="true" ht="16.5" hidden="false" customHeight="true" outlineLevel="0" collapsed="false">
      <c r="A44" s="66"/>
      <c r="B44" s="67" t="s">
        <v>75</v>
      </c>
      <c r="C44" s="101" t="n">
        <f aca="false">SUM(C45:C56)</f>
        <v>0</v>
      </c>
      <c r="D44" s="101" t="n">
        <f aca="false">SUM(D45:D56)</f>
        <v>0</v>
      </c>
      <c r="E44" s="101" t="n">
        <f aca="false">SUM(E45:E56)</f>
        <v>0</v>
      </c>
      <c r="F44" s="101" t="n">
        <f aca="false">SUM(F45:F56)</f>
        <v>0</v>
      </c>
      <c r="G44" s="101" t="n">
        <f aca="false">SUM(G45:G56)</f>
        <v>0</v>
      </c>
      <c r="H44" s="101" t="n">
        <f aca="false">SUM(H45:H56)</f>
        <v>0</v>
      </c>
      <c r="I44" s="101" t="n">
        <f aca="false">SUM(I45:I56)</f>
        <v>0</v>
      </c>
      <c r="J44" s="101" t="n">
        <f aca="false">SUM(J45:J56)</f>
        <v>0</v>
      </c>
      <c r="K44" s="101" t="n">
        <f aca="false">SUM(K45:K56)</f>
        <v>0</v>
      </c>
      <c r="L44" s="101" t="n">
        <f aca="false">SUM(L45:L56)</f>
        <v>0</v>
      </c>
      <c r="M44" s="101" t="n">
        <f aca="false">SUM(M45:M56)</f>
        <v>0</v>
      </c>
      <c r="N44" s="101" t="n">
        <f aca="false">SUM(N45:N56)</f>
        <v>0</v>
      </c>
      <c r="O44" s="64" t="n">
        <f aca="false">SUM(C44:N44)</f>
        <v>0</v>
      </c>
      <c r="P44" s="69" t="e">
        <f aca="false">+O44/$O$43</f>
        <v>#DIV/0!</v>
      </c>
    </row>
    <row r="45" customFormat="false" ht="16.5" hidden="false" customHeight="true" outlineLevel="0" collapsed="false">
      <c r="A45" s="41" t="n">
        <v>36</v>
      </c>
      <c r="B45" s="42" t="s">
        <v>76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64" t="n">
        <f aca="false">SUM(C45:N45)</f>
        <v>0</v>
      </c>
      <c r="P45" s="71" t="e">
        <f aca="false">+O45/$O$43</f>
        <v>#DIV/0!</v>
      </c>
    </row>
    <row r="46" customFormat="false" ht="16.5" hidden="false" customHeight="true" outlineLevel="0" collapsed="false">
      <c r="A46" s="41" t="n">
        <f aca="false">A45+1</f>
        <v>37</v>
      </c>
      <c r="B46" s="42" t="s">
        <v>77</v>
      </c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64" t="n">
        <f aca="false">SUM(C46:N46)</f>
        <v>0</v>
      </c>
      <c r="P46" s="54" t="e">
        <f aca="false">+O46/$O$43</f>
        <v>#DIV/0!</v>
      </c>
    </row>
    <row r="47" customFormat="false" ht="16.5" hidden="false" customHeight="true" outlineLevel="0" collapsed="false">
      <c r="A47" s="41" t="n">
        <f aca="false">A46+1</f>
        <v>38</v>
      </c>
      <c r="B47" s="46" t="s">
        <v>78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64" t="n">
        <f aca="false">SUM(C47:N47)</f>
        <v>0</v>
      </c>
      <c r="P47" s="54" t="e">
        <f aca="false">+O47/$O$43</f>
        <v>#DIV/0!</v>
      </c>
    </row>
    <row r="48" customFormat="false" ht="16.5" hidden="false" customHeight="true" outlineLevel="0" collapsed="false">
      <c r="A48" s="41" t="n">
        <f aca="false">A47+1</f>
        <v>39</v>
      </c>
      <c r="B48" s="46" t="s">
        <v>79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64" t="n">
        <f aca="false">SUM(C48:N48)</f>
        <v>0</v>
      </c>
      <c r="P48" s="54" t="e">
        <f aca="false">+O48/$O$43</f>
        <v>#DIV/0!</v>
      </c>
    </row>
    <row r="49" customFormat="false" ht="16.5" hidden="false" customHeight="true" outlineLevel="0" collapsed="false">
      <c r="A49" s="41" t="n">
        <f aca="false">A48+1</f>
        <v>40</v>
      </c>
      <c r="B49" s="46" t="s">
        <v>80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64" t="n">
        <f aca="false">SUM(C49:N49)</f>
        <v>0</v>
      </c>
      <c r="P49" s="54" t="e">
        <f aca="false">+O49/$O$43</f>
        <v>#DIV/0!</v>
      </c>
    </row>
    <row r="50" customFormat="false" ht="16.5" hidden="false" customHeight="true" outlineLevel="0" collapsed="false">
      <c r="A50" s="41" t="n">
        <f aca="false">A49+1</f>
        <v>41</v>
      </c>
      <c r="B50" s="46" t="s">
        <v>81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64" t="n">
        <f aca="false">SUM(C50:N50)</f>
        <v>0</v>
      </c>
      <c r="P50" s="54" t="e">
        <f aca="false">+O50/$O$43</f>
        <v>#DIV/0!</v>
      </c>
    </row>
    <row r="51" customFormat="false" ht="16.5" hidden="false" customHeight="true" outlineLevel="0" collapsed="false">
      <c r="A51" s="41" t="n">
        <f aca="false">A50+1</f>
        <v>42</v>
      </c>
      <c r="B51" s="46" t="s">
        <v>82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64" t="n">
        <f aca="false">SUM(C51:N51)</f>
        <v>0</v>
      </c>
      <c r="P51" s="54" t="e">
        <f aca="false">+O51/$O$43</f>
        <v>#DIV/0!</v>
      </c>
    </row>
    <row r="52" customFormat="false" ht="16.5" hidden="false" customHeight="true" outlineLevel="0" collapsed="false">
      <c r="A52" s="41" t="n">
        <f aca="false">A51+1</f>
        <v>43</v>
      </c>
      <c r="B52" s="46" t="s">
        <v>83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64" t="n">
        <f aca="false">SUM(C52:N52)</f>
        <v>0</v>
      </c>
      <c r="P52" s="54" t="e">
        <f aca="false">+O52/$O$43</f>
        <v>#DIV/0!</v>
      </c>
    </row>
    <row r="53" customFormat="false" ht="16.5" hidden="false" customHeight="true" outlineLevel="0" collapsed="false">
      <c r="A53" s="41" t="n">
        <f aca="false">A52+1</f>
        <v>44</v>
      </c>
      <c r="B53" s="46" t="s">
        <v>84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64" t="n">
        <f aca="false">SUM(C53:N53)</f>
        <v>0</v>
      </c>
      <c r="P53" s="54" t="e">
        <f aca="false">+O53/$O$43</f>
        <v>#DIV/0!</v>
      </c>
    </row>
    <row r="54" customFormat="false" ht="16.5" hidden="false" customHeight="true" outlineLevel="0" collapsed="false">
      <c r="A54" s="41" t="n">
        <f aca="false">A53+1</f>
        <v>45</v>
      </c>
      <c r="B54" s="46" t="s">
        <v>85</v>
      </c>
      <c r="C54" s="43"/>
      <c r="D54" s="43"/>
      <c r="E54" s="43"/>
      <c r="F54" s="43"/>
      <c r="G54" s="43"/>
      <c r="H54" s="73"/>
      <c r="I54" s="73"/>
      <c r="J54" s="73"/>
      <c r="K54" s="73"/>
      <c r="L54" s="43"/>
      <c r="M54" s="43"/>
      <c r="N54" s="43"/>
      <c r="O54" s="64" t="n">
        <f aca="false">SUM(C54:N54)</f>
        <v>0</v>
      </c>
      <c r="P54" s="54" t="e">
        <f aca="false">+O54/$O$43</f>
        <v>#DIV/0!</v>
      </c>
    </row>
    <row r="55" customFormat="false" ht="16.5" hidden="false" customHeight="true" outlineLevel="0" collapsed="false">
      <c r="A55" s="41" t="n">
        <f aca="false">A54+1</f>
        <v>46</v>
      </c>
      <c r="B55" s="46" t="s">
        <v>86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64" t="n">
        <f aca="false">SUM(C55:N55)</f>
        <v>0</v>
      </c>
      <c r="P55" s="54" t="e">
        <f aca="false">+O55/$O$43</f>
        <v>#DIV/0!</v>
      </c>
    </row>
    <row r="56" customFormat="false" ht="16.5" hidden="false" customHeight="true" outlineLevel="0" collapsed="false">
      <c r="A56" s="41" t="n">
        <f aca="false">A55+1</f>
        <v>47</v>
      </c>
      <c r="B56" s="49" t="s">
        <v>87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64" t="n">
        <f aca="false">SUM(C56:N56)</f>
        <v>0</v>
      </c>
      <c r="P56" s="74" t="e">
        <f aca="false">+O56/$O$43</f>
        <v>#DIV/0!</v>
      </c>
    </row>
    <row r="57" s="14" customFormat="true" ht="16.5" hidden="false" customHeight="true" outlineLevel="0" collapsed="false">
      <c r="A57" s="33"/>
      <c r="B57" s="34" t="s">
        <v>88</v>
      </c>
      <c r="C57" s="102" t="n">
        <f aca="false">SUM(C58:C64)</f>
        <v>0</v>
      </c>
      <c r="D57" s="102" t="n">
        <f aca="false">SUM(D58:D64)</f>
        <v>0</v>
      </c>
      <c r="E57" s="102" t="n">
        <f aca="false">SUM(E58:E64)</f>
        <v>0</v>
      </c>
      <c r="F57" s="102" t="n">
        <f aca="false">SUM(F58:F64)</f>
        <v>0</v>
      </c>
      <c r="G57" s="102" t="n">
        <f aca="false">SUM(G58:G64)</f>
        <v>0</v>
      </c>
      <c r="H57" s="102" t="n">
        <f aca="false">SUM(H58:H64)</f>
        <v>0</v>
      </c>
      <c r="I57" s="102" t="n">
        <f aca="false">SUM(I58:I64)</f>
        <v>0</v>
      </c>
      <c r="J57" s="102" t="n">
        <f aca="false">SUM(J58:J64)</f>
        <v>0</v>
      </c>
      <c r="K57" s="102" t="n">
        <f aca="false">SUM(K58:K64)</f>
        <v>0</v>
      </c>
      <c r="L57" s="102" t="n">
        <f aca="false">SUM(L58:L64)</f>
        <v>0</v>
      </c>
      <c r="M57" s="102" t="n">
        <f aca="false">SUM(M58:M64)</f>
        <v>0</v>
      </c>
      <c r="N57" s="102" t="n">
        <f aca="false">SUM(N58:N64)</f>
        <v>0</v>
      </c>
      <c r="O57" s="64" t="n">
        <f aca="false">SUM(C57:N57)</f>
        <v>0</v>
      </c>
      <c r="P57" s="36" t="e">
        <f aca="false">+O57/$O$43</f>
        <v>#DIV/0!</v>
      </c>
    </row>
    <row r="58" customFormat="false" ht="16.5" hidden="false" customHeight="true" outlineLevel="0" collapsed="false">
      <c r="A58" s="41" t="n">
        <v>54</v>
      </c>
      <c r="B58" s="42" t="s">
        <v>89</v>
      </c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64" t="n">
        <f aca="false">SUM(C58:N58)</f>
        <v>0</v>
      </c>
      <c r="P58" s="51" t="n">
        <v>0.03</v>
      </c>
    </row>
    <row r="59" customFormat="false" ht="16.5" hidden="false" customHeight="true" outlineLevel="0" collapsed="false">
      <c r="A59" s="41" t="n">
        <f aca="false">A58+1</f>
        <v>55</v>
      </c>
      <c r="B59" s="46" t="s">
        <v>90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64" t="n">
        <f aca="false">SUM(C59:N59)</f>
        <v>0</v>
      </c>
      <c r="P59" s="51" t="n">
        <v>0</v>
      </c>
    </row>
    <row r="60" customFormat="false" ht="16.5" hidden="false" customHeight="true" outlineLevel="0" collapsed="false">
      <c r="A60" s="41" t="n">
        <f aca="false">A59+1</f>
        <v>56</v>
      </c>
      <c r="B60" s="46" t="s">
        <v>91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64" t="n">
        <f aca="false">SUM(C60:N60)</f>
        <v>0</v>
      </c>
      <c r="P60" s="51" t="n">
        <v>0.01</v>
      </c>
    </row>
    <row r="61" customFormat="false" ht="16.5" hidden="false" customHeight="true" outlineLevel="0" collapsed="false">
      <c r="A61" s="41" t="n">
        <f aca="false">A60+1</f>
        <v>57</v>
      </c>
      <c r="B61" s="46" t="s">
        <v>92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64" t="n">
        <f aca="false">SUM(C61:N61)</f>
        <v>0</v>
      </c>
      <c r="P61" s="51" t="n">
        <v>0</v>
      </c>
    </row>
    <row r="62" customFormat="false" ht="16.5" hidden="false" customHeight="true" outlineLevel="0" collapsed="false">
      <c r="A62" s="41" t="n">
        <f aca="false">A61+1</f>
        <v>58</v>
      </c>
      <c r="B62" s="46" t="s">
        <v>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64" t="n">
        <f aca="false">SUM(C62:N62)</f>
        <v>0</v>
      </c>
      <c r="P62" s="51" t="n">
        <v>0</v>
      </c>
    </row>
    <row r="63" customFormat="false" ht="16.5" hidden="false" customHeight="true" outlineLevel="0" collapsed="false">
      <c r="A63" s="41" t="n">
        <f aca="false">A62+1</f>
        <v>59</v>
      </c>
      <c r="B63" s="46" t="s">
        <v>94</v>
      </c>
      <c r="C63" s="72"/>
      <c r="D63" s="72"/>
      <c r="E63" s="72"/>
      <c r="F63" s="72"/>
      <c r="G63" s="72"/>
      <c r="H63" s="73"/>
      <c r="I63" s="73"/>
      <c r="J63" s="73"/>
      <c r="K63" s="73"/>
      <c r="L63" s="72"/>
      <c r="M63" s="72"/>
      <c r="N63" s="72"/>
      <c r="O63" s="64" t="n">
        <f aca="false">SUM(C63:N63)</f>
        <v>0</v>
      </c>
      <c r="P63" s="51" t="n">
        <v>0</v>
      </c>
    </row>
    <row r="64" customFormat="false" ht="16.5" hidden="false" customHeight="true" outlineLevel="0" collapsed="false">
      <c r="A64" s="41" t="n">
        <f aca="false">A63+1</f>
        <v>60</v>
      </c>
      <c r="B64" s="49" t="s">
        <v>95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64" t="n">
        <f aca="false">SUM(C64:N64)</f>
        <v>0</v>
      </c>
      <c r="P64" s="51" t="n">
        <v>0</v>
      </c>
    </row>
    <row r="65" s="14" customFormat="true" ht="16.5" hidden="false" customHeight="true" outlineLevel="0" collapsed="false">
      <c r="A65" s="33"/>
      <c r="B65" s="34" t="s">
        <v>96</v>
      </c>
      <c r="C65" s="102" t="n">
        <f aca="false">SUM(C66:C84)</f>
        <v>0</v>
      </c>
      <c r="D65" s="102" t="n">
        <f aca="false">SUM(D66:D84)</f>
        <v>0</v>
      </c>
      <c r="E65" s="102" t="n">
        <f aca="false">SUM(E66:E84)</f>
        <v>0</v>
      </c>
      <c r="F65" s="102" t="n">
        <f aca="false">SUM(F66:F84)</f>
        <v>0</v>
      </c>
      <c r="G65" s="102" t="n">
        <f aca="false">SUM(G66:G84)</f>
        <v>0</v>
      </c>
      <c r="H65" s="102" t="n">
        <f aca="false">SUM(H66:H84)</f>
        <v>0</v>
      </c>
      <c r="I65" s="102" t="n">
        <f aca="false">SUM(I66:I84)</f>
        <v>0</v>
      </c>
      <c r="J65" s="102" t="n">
        <f aca="false">SUM(J66:J84)</f>
        <v>0</v>
      </c>
      <c r="K65" s="102" t="n">
        <f aca="false">SUM(K66:K84)</f>
        <v>0</v>
      </c>
      <c r="L65" s="102" t="n">
        <f aca="false">SUM(L66:L84)</f>
        <v>0</v>
      </c>
      <c r="M65" s="102" t="n">
        <f aca="false">SUM(M66:M84)</f>
        <v>0</v>
      </c>
      <c r="N65" s="102" t="n">
        <f aca="false">SUM(N66:N84)</f>
        <v>0</v>
      </c>
      <c r="O65" s="64" t="n">
        <f aca="false">SUM(C65:N65)</f>
        <v>0</v>
      </c>
      <c r="P65" s="36" t="e">
        <f aca="false">+O65/$O$43</f>
        <v>#DIV/0!</v>
      </c>
    </row>
    <row r="66" customFormat="false" ht="16.5" hidden="false" customHeight="true" outlineLevel="0" collapsed="false">
      <c r="A66" s="41" t="n">
        <v>61</v>
      </c>
      <c r="B66" s="46" t="s">
        <v>97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64" t="n">
        <f aca="false">SUM(C66:N66)</f>
        <v>0</v>
      </c>
      <c r="P66" s="40" t="n">
        <v>0</v>
      </c>
    </row>
    <row r="67" customFormat="false" ht="16.5" hidden="false" customHeight="true" outlineLevel="0" collapsed="false">
      <c r="A67" s="41" t="n">
        <f aca="false">A66+1</f>
        <v>62</v>
      </c>
      <c r="B67" s="46" t="s">
        <v>98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64" t="n">
        <f aca="false">SUM(C67:N67)</f>
        <v>0</v>
      </c>
      <c r="P67" s="54" t="e">
        <f aca="false">+O67/$O$43</f>
        <v>#DIV/0!</v>
      </c>
    </row>
    <row r="68" customFormat="false" ht="17.35" hidden="false" customHeight="false" outlineLevel="0" collapsed="false">
      <c r="A68" s="41" t="n">
        <f aca="false">A67+1</f>
        <v>63</v>
      </c>
      <c r="B68" s="46" t="s">
        <v>99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64" t="n">
        <f aca="false">SUM(C68:N68)</f>
        <v>0</v>
      </c>
      <c r="P68" s="54" t="e">
        <f aca="false">+O68/$O$43</f>
        <v>#DIV/0!</v>
      </c>
    </row>
    <row r="69" customFormat="false" ht="17.35" hidden="false" customHeight="false" outlineLevel="0" collapsed="false">
      <c r="A69" s="41" t="n">
        <f aca="false">A68+1</f>
        <v>64</v>
      </c>
      <c r="B69" s="46" t="s">
        <v>100</v>
      </c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64" t="n">
        <f aca="false">SUM(C69:N69)</f>
        <v>0</v>
      </c>
      <c r="P69" s="54" t="e">
        <f aca="false">+O69/$O$43</f>
        <v>#DIV/0!</v>
      </c>
    </row>
    <row r="70" customFormat="false" ht="16.5" hidden="false" customHeight="true" outlineLevel="0" collapsed="false">
      <c r="A70" s="41" t="n">
        <f aca="false">A69+1</f>
        <v>65</v>
      </c>
      <c r="B70" s="46" t="s">
        <v>101</v>
      </c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64" t="n">
        <f aca="false">SUM(C70:N70)</f>
        <v>0</v>
      </c>
      <c r="P70" s="54" t="e">
        <f aca="false">+O70/$O$43</f>
        <v>#DIV/0!</v>
      </c>
    </row>
    <row r="71" customFormat="false" ht="16.5" hidden="false" customHeight="true" outlineLevel="0" collapsed="false">
      <c r="A71" s="41" t="n">
        <f aca="false">A70+1</f>
        <v>66</v>
      </c>
      <c r="B71" s="46" t="s">
        <v>102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64" t="n">
        <f aca="false">SUM(C71:N71)</f>
        <v>0</v>
      </c>
      <c r="P71" s="54" t="e">
        <f aca="false">+O71/$O$43</f>
        <v>#DIV/0!</v>
      </c>
    </row>
    <row r="72" customFormat="false" ht="16.5" hidden="false" customHeight="true" outlineLevel="0" collapsed="false">
      <c r="A72" s="41" t="n">
        <f aca="false">A71+1</f>
        <v>67</v>
      </c>
      <c r="B72" s="46" t="s">
        <v>103</v>
      </c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64" t="n">
        <f aca="false">SUM(C72:N72)</f>
        <v>0</v>
      </c>
      <c r="P72" s="54" t="e">
        <f aca="false">+O72/$O$43</f>
        <v>#DIV/0!</v>
      </c>
    </row>
    <row r="73" customFormat="false" ht="16.5" hidden="false" customHeight="true" outlineLevel="0" collapsed="false">
      <c r="A73" s="41" t="n">
        <f aca="false">A72+1</f>
        <v>68</v>
      </c>
      <c r="B73" s="46" t="s">
        <v>104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64" t="n">
        <f aca="false">SUM(C73:N73)</f>
        <v>0</v>
      </c>
      <c r="P73" s="54" t="e">
        <f aca="false">+O73/$O$43</f>
        <v>#DIV/0!</v>
      </c>
    </row>
    <row r="74" customFormat="false" ht="16.5" hidden="false" customHeight="true" outlineLevel="0" collapsed="false">
      <c r="A74" s="41" t="n">
        <f aca="false">A73+1</f>
        <v>69</v>
      </c>
      <c r="B74" s="46" t="s">
        <v>105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64" t="n">
        <f aca="false">SUM(C74:N74)</f>
        <v>0</v>
      </c>
      <c r="P74" s="54" t="e">
        <f aca="false">+O74/$O$43</f>
        <v>#DIV/0!</v>
      </c>
    </row>
    <row r="75" customFormat="false" ht="16.5" hidden="false" customHeight="true" outlineLevel="0" collapsed="false">
      <c r="A75" s="41" t="n">
        <f aca="false">A74+1</f>
        <v>70</v>
      </c>
      <c r="B75" s="46" t="s">
        <v>106</v>
      </c>
      <c r="C75" s="72"/>
      <c r="D75" s="72"/>
      <c r="E75" s="72"/>
      <c r="F75" s="72"/>
      <c r="G75" s="72"/>
      <c r="H75" s="73"/>
      <c r="I75" s="73"/>
      <c r="J75" s="73"/>
      <c r="K75" s="73"/>
      <c r="L75" s="72"/>
      <c r="M75" s="72"/>
      <c r="N75" s="72"/>
      <c r="O75" s="64" t="n">
        <f aca="false">SUM(C75:N75)</f>
        <v>0</v>
      </c>
      <c r="P75" s="54" t="e">
        <f aca="false">+O75/$O$43</f>
        <v>#DIV/0!</v>
      </c>
    </row>
    <row r="76" customFormat="false" ht="16.5" hidden="false" customHeight="true" outlineLevel="0" collapsed="false">
      <c r="A76" s="41" t="n">
        <f aca="false">A75+1</f>
        <v>71</v>
      </c>
      <c r="B76" s="46" t="s">
        <v>107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64" t="n">
        <f aca="false">SUM(C76:N76)</f>
        <v>0</v>
      </c>
      <c r="P76" s="54" t="e">
        <f aca="false">+O76/$O$43</f>
        <v>#DIV/0!</v>
      </c>
    </row>
    <row r="77" customFormat="false" ht="16.5" hidden="false" customHeight="true" outlineLevel="0" collapsed="false">
      <c r="A77" s="41" t="n">
        <f aca="false">A76+1</f>
        <v>72</v>
      </c>
      <c r="B77" s="46" t="s">
        <v>108</v>
      </c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64" t="n">
        <f aca="false">SUM(C77:N77)</f>
        <v>0</v>
      </c>
      <c r="P77" s="54" t="e">
        <f aca="false">+O77/$O$43</f>
        <v>#DIV/0!</v>
      </c>
    </row>
    <row r="78" customFormat="false" ht="16.5" hidden="false" customHeight="true" outlineLevel="0" collapsed="false">
      <c r="A78" s="41" t="n">
        <f aca="false">A77+1</f>
        <v>73</v>
      </c>
      <c r="B78" s="46" t="s">
        <v>109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64" t="n">
        <f aca="false">SUM(C78:N78)</f>
        <v>0</v>
      </c>
      <c r="P78" s="54" t="e">
        <f aca="false">+O78/$O$43</f>
        <v>#DIV/0!</v>
      </c>
    </row>
    <row r="79" customFormat="false" ht="16.5" hidden="false" customHeight="true" outlineLevel="0" collapsed="false">
      <c r="A79" s="41" t="n">
        <f aca="false">A78+1</f>
        <v>74</v>
      </c>
      <c r="B79" s="46" t="s">
        <v>110</v>
      </c>
      <c r="C79" s="72"/>
      <c r="D79" s="72"/>
      <c r="E79" s="72"/>
      <c r="F79" s="72"/>
      <c r="G79" s="72"/>
      <c r="H79" s="73"/>
      <c r="I79" s="73"/>
      <c r="J79" s="73"/>
      <c r="K79" s="73"/>
      <c r="L79" s="72"/>
      <c r="M79" s="72"/>
      <c r="N79" s="72"/>
      <c r="O79" s="64" t="n">
        <f aca="false">SUM(C79:N79)</f>
        <v>0</v>
      </c>
      <c r="P79" s="54" t="e">
        <f aca="false">+O79/$O$43</f>
        <v>#DIV/0!</v>
      </c>
    </row>
    <row r="80" customFormat="false" ht="16.5" hidden="false" customHeight="true" outlineLevel="0" collapsed="false">
      <c r="A80" s="41" t="n">
        <f aca="false">A79+1</f>
        <v>75</v>
      </c>
      <c r="B80" s="46" t="s">
        <v>111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64" t="n">
        <f aca="false">SUM(C80:N80)</f>
        <v>0</v>
      </c>
      <c r="P80" s="54" t="e">
        <f aca="false">+O80/$O$43</f>
        <v>#DIV/0!</v>
      </c>
    </row>
    <row r="81" customFormat="false" ht="16.5" hidden="false" customHeight="true" outlineLevel="0" collapsed="false">
      <c r="A81" s="41" t="n">
        <f aca="false">A80+1</f>
        <v>76</v>
      </c>
      <c r="B81" s="46" t="s">
        <v>112</v>
      </c>
      <c r="C81" s="72"/>
      <c r="D81" s="72"/>
      <c r="E81" s="72"/>
      <c r="F81" s="72"/>
      <c r="G81" s="72"/>
      <c r="H81" s="73"/>
      <c r="I81" s="73"/>
      <c r="J81" s="73"/>
      <c r="K81" s="73"/>
      <c r="L81" s="72"/>
      <c r="M81" s="72"/>
      <c r="N81" s="72"/>
      <c r="O81" s="64" t="n">
        <f aca="false">SUM(C81:N81)</f>
        <v>0</v>
      </c>
      <c r="P81" s="54" t="e">
        <f aca="false">+O81/$O$43</f>
        <v>#DIV/0!</v>
      </c>
    </row>
    <row r="82" customFormat="false" ht="16.5" hidden="false" customHeight="true" outlineLevel="0" collapsed="false">
      <c r="A82" s="41" t="n">
        <f aca="false">A81+1</f>
        <v>77</v>
      </c>
      <c r="B82" s="46" t="s">
        <v>113</v>
      </c>
      <c r="C82" s="72"/>
      <c r="D82" s="72"/>
      <c r="E82" s="72"/>
      <c r="F82" s="72"/>
      <c r="G82" s="72"/>
      <c r="H82" s="73"/>
      <c r="I82" s="73"/>
      <c r="J82" s="73"/>
      <c r="K82" s="73"/>
      <c r="L82" s="72"/>
      <c r="M82" s="72"/>
      <c r="N82" s="72"/>
      <c r="O82" s="64" t="n">
        <f aca="false">SUM(C82:N82)</f>
        <v>0</v>
      </c>
      <c r="P82" s="54" t="e">
        <f aca="false">+O82/$O$43</f>
        <v>#DIV/0!</v>
      </c>
    </row>
    <row r="83" customFormat="false" ht="16.5" hidden="false" customHeight="true" outlineLevel="0" collapsed="false">
      <c r="A83" s="41" t="n">
        <f aca="false">A82+1</f>
        <v>78</v>
      </c>
      <c r="B83" s="49" t="s">
        <v>114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64" t="n">
        <f aca="false">SUM(C83:N83)</f>
        <v>0</v>
      </c>
      <c r="P83" s="74" t="e">
        <f aca="false">+O83/$O$43</f>
        <v>#DIV/0!</v>
      </c>
    </row>
    <row r="84" customFormat="false" ht="16.5" hidden="false" customHeight="true" outlineLevel="0" collapsed="false">
      <c r="A84" s="41" t="n">
        <f aca="false">A83+1</f>
        <v>79</v>
      </c>
      <c r="B84" s="49" t="s">
        <v>115</v>
      </c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64" t="n">
        <f aca="false">SUM(C84:N84)</f>
        <v>0</v>
      </c>
      <c r="P84" s="74" t="e">
        <f aca="false">+O84/$O$43</f>
        <v>#DIV/0!</v>
      </c>
    </row>
    <row r="85" s="14" customFormat="true" ht="16.5" hidden="false" customHeight="true" outlineLevel="0" collapsed="false">
      <c r="A85" s="33"/>
      <c r="B85" s="34" t="s">
        <v>116</v>
      </c>
      <c r="C85" s="102" t="n">
        <f aca="false">SUM(C86:C91)</f>
        <v>0</v>
      </c>
      <c r="D85" s="102" t="n">
        <f aca="false">SUM(D86:D91)</f>
        <v>0</v>
      </c>
      <c r="E85" s="102" t="n">
        <f aca="false">SUM(E86:E91)</f>
        <v>0</v>
      </c>
      <c r="F85" s="102" t="n">
        <f aca="false">SUM(F86:F91)</f>
        <v>0</v>
      </c>
      <c r="G85" s="102" t="n">
        <f aca="false">SUM(G86:G91)</f>
        <v>0</v>
      </c>
      <c r="H85" s="102" t="n">
        <f aca="false">SUM(H86:H91)</f>
        <v>0</v>
      </c>
      <c r="I85" s="102" t="n">
        <f aca="false">SUM(I86:I91)</f>
        <v>0</v>
      </c>
      <c r="J85" s="102" t="n">
        <f aca="false">SUM(J86:J91)</f>
        <v>0</v>
      </c>
      <c r="K85" s="102" t="n">
        <f aca="false">SUM(K86:K91)</f>
        <v>0</v>
      </c>
      <c r="L85" s="102" t="n">
        <f aca="false">SUM(L86:L91)</f>
        <v>0</v>
      </c>
      <c r="M85" s="102" t="n">
        <f aca="false">SUM(M86:M91)</f>
        <v>0</v>
      </c>
      <c r="N85" s="102" t="n">
        <f aca="false">SUM(N86:N91)</f>
        <v>0</v>
      </c>
      <c r="O85" s="64" t="n">
        <f aca="false">SUM(C85:N85)</f>
        <v>0</v>
      </c>
      <c r="P85" s="36" t="e">
        <f aca="false">+O85/$O$43</f>
        <v>#DIV/0!</v>
      </c>
    </row>
    <row r="86" customFormat="false" ht="16.5" hidden="false" customHeight="true" outlineLevel="0" collapsed="false">
      <c r="A86" s="41" t="n">
        <v>84</v>
      </c>
      <c r="B86" s="42" t="s">
        <v>117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64" t="n">
        <f aca="false">SUM(C86:N86)</f>
        <v>0</v>
      </c>
      <c r="P86" s="51" t="e">
        <f aca="false">+O86/$O$43</f>
        <v>#DIV/0!</v>
      </c>
    </row>
    <row r="87" customFormat="false" ht="16.5" hidden="false" customHeight="true" outlineLevel="0" collapsed="false">
      <c r="A87" s="41" t="n">
        <f aca="false">A86+1</f>
        <v>85</v>
      </c>
      <c r="B87" s="46" t="s">
        <v>118</v>
      </c>
      <c r="C87" s="43"/>
      <c r="D87" s="43"/>
      <c r="E87" s="43"/>
      <c r="F87" s="43"/>
      <c r="G87" s="43"/>
      <c r="H87" s="73"/>
      <c r="I87" s="73"/>
      <c r="J87" s="73"/>
      <c r="K87" s="73"/>
      <c r="L87" s="43"/>
      <c r="M87" s="43"/>
      <c r="N87" s="43"/>
      <c r="O87" s="64" t="n">
        <f aca="false">SUM(C87:N87)</f>
        <v>0</v>
      </c>
      <c r="P87" s="54" t="e">
        <f aca="false">+O87/$O$43</f>
        <v>#DIV/0!</v>
      </c>
    </row>
    <row r="88" customFormat="false" ht="16.5" hidden="false" customHeight="true" outlineLevel="0" collapsed="false">
      <c r="A88" s="41" t="n">
        <f aca="false">A87+1</f>
        <v>86</v>
      </c>
      <c r="B88" s="46" t="s">
        <v>119</v>
      </c>
      <c r="C88" s="43"/>
      <c r="D88" s="43"/>
      <c r="E88" s="43"/>
      <c r="F88" s="43"/>
      <c r="G88" s="43"/>
      <c r="H88" s="73"/>
      <c r="I88" s="73"/>
      <c r="J88" s="73"/>
      <c r="K88" s="73"/>
      <c r="L88" s="43"/>
      <c r="M88" s="43"/>
      <c r="N88" s="43"/>
      <c r="O88" s="64" t="n">
        <f aca="false">SUM(C88:N88)</f>
        <v>0</v>
      </c>
      <c r="P88" s="54" t="e">
        <f aca="false">+O88/$O$43</f>
        <v>#DIV/0!</v>
      </c>
    </row>
    <row r="89" customFormat="false" ht="16.5" hidden="false" customHeight="true" outlineLevel="0" collapsed="false">
      <c r="A89" s="41" t="n">
        <f aca="false">A88+1</f>
        <v>87</v>
      </c>
      <c r="B89" s="46" t="s">
        <v>120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64" t="n">
        <f aca="false">SUM(C89:N89)</f>
        <v>0</v>
      </c>
      <c r="P89" s="54" t="e">
        <f aca="false">+O89/$O$43</f>
        <v>#DIV/0!</v>
      </c>
    </row>
    <row r="90" customFormat="false" ht="16.5" hidden="false" customHeight="true" outlineLevel="0" collapsed="false">
      <c r="A90" s="41" t="n">
        <f aca="false">A89+1</f>
        <v>88</v>
      </c>
      <c r="B90" s="46" t="s">
        <v>121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64" t="n">
        <f aca="false">SUM(C90:N90)</f>
        <v>0</v>
      </c>
      <c r="P90" s="54" t="e">
        <f aca="false">+O90/$O$43</f>
        <v>#DIV/0!</v>
      </c>
    </row>
    <row r="91" customFormat="false" ht="16.5" hidden="false" customHeight="true" outlineLevel="0" collapsed="false">
      <c r="A91" s="41" t="n">
        <f aca="false">A90+1</f>
        <v>89</v>
      </c>
      <c r="B91" s="49" t="s">
        <v>122</v>
      </c>
      <c r="C91" s="48"/>
      <c r="D91" s="48"/>
      <c r="E91" s="48"/>
      <c r="F91" s="48"/>
      <c r="G91" s="48"/>
      <c r="H91" s="73"/>
      <c r="I91" s="73"/>
      <c r="J91" s="73"/>
      <c r="K91" s="73"/>
      <c r="L91" s="48"/>
      <c r="M91" s="48"/>
      <c r="N91" s="48"/>
      <c r="O91" s="64" t="n">
        <f aca="false">SUM(C91:N91)</f>
        <v>0</v>
      </c>
      <c r="P91" s="74" t="e">
        <f aca="false">+O91/$O$43</f>
        <v>#DIV/0!</v>
      </c>
    </row>
    <row r="92" s="14" customFormat="true" ht="16.5" hidden="false" customHeight="true" outlineLevel="0" collapsed="false">
      <c r="A92" s="33"/>
      <c r="B92" s="34" t="s">
        <v>123</v>
      </c>
      <c r="C92" s="102" t="n">
        <f aca="false">SUM(C93:C97)</f>
        <v>0</v>
      </c>
      <c r="D92" s="102" t="n">
        <f aca="false">SUM(D93:D97)</f>
        <v>0</v>
      </c>
      <c r="E92" s="102" t="n">
        <f aca="false">SUM(E93:E97)</f>
        <v>0</v>
      </c>
      <c r="F92" s="102" t="n">
        <f aca="false">SUM(F93:F97)</f>
        <v>0</v>
      </c>
      <c r="G92" s="102" t="n">
        <f aca="false">SUM(G93:G97)</f>
        <v>0</v>
      </c>
      <c r="H92" s="102" t="n">
        <f aca="false">SUM(H93:H97)</f>
        <v>0</v>
      </c>
      <c r="I92" s="102" t="n">
        <f aca="false">SUM(I93:I97)</f>
        <v>0</v>
      </c>
      <c r="J92" s="102" t="n">
        <f aca="false">SUM(J93:J97)</f>
        <v>0</v>
      </c>
      <c r="K92" s="102" t="n">
        <f aca="false">SUM(K93:K97)</f>
        <v>0</v>
      </c>
      <c r="L92" s="102" t="n">
        <f aca="false">SUM(L93:L97)</f>
        <v>0</v>
      </c>
      <c r="M92" s="102" t="n">
        <f aca="false">SUM(M93:M97)</f>
        <v>0</v>
      </c>
      <c r="N92" s="102" t="n">
        <f aca="false">SUM(N93:N97)</f>
        <v>0</v>
      </c>
      <c r="O92" s="64" t="n">
        <f aca="false">SUM(C92:N92)</f>
        <v>0</v>
      </c>
      <c r="P92" s="36" t="e">
        <f aca="false">+O92/$O$43</f>
        <v>#DIV/0!</v>
      </c>
    </row>
    <row r="93" customFormat="false" ht="16.5" hidden="false" customHeight="true" outlineLevel="0" collapsed="false">
      <c r="A93" s="41" t="n">
        <v>90</v>
      </c>
      <c r="B93" s="42" t="s">
        <v>124</v>
      </c>
      <c r="C93" s="75"/>
      <c r="D93" s="75"/>
      <c r="E93" s="75"/>
      <c r="F93" s="75"/>
      <c r="G93" s="75"/>
      <c r="H93" s="73"/>
      <c r="I93" s="73"/>
      <c r="J93" s="73"/>
      <c r="K93" s="73"/>
      <c r="L93" s="75"/>
      <c r="M93" s="75"/>
      <c r="N93" s="75"/>
      <c r="O93" s="64" t="n">
        <f aca="false">SUM(C93:N93)</f>
        <v>0</v>
      </c>
      <c r="P93" s="51" t="e">
        <f aca="false">+O93/$O$43</f>
        <v>#DIV/0!</v>
      </c>
    </row>
    <row r="94" customFormat="false" ht="16.5" hidden="false" customHeight="true" outlineLevel="0" collapsed="false">
      <c r="A94" s="41" t="n">
        <f aca="false">A93+1</f>
        <v>91</v>
      </c>
      <c r="B94" s="46" t="s">
        <v>125</v>
      </c>
      <c r="C94" s="75"/>
      <c r="D94" s="75"/>
      <c r="E94" s="75"/>
      <c r="F94" s="75"/>
      <c r="G94" s="75"/>
      <c r="H94" s="73"/>
      <c r="I94" s="73"/>
      <c r="J94" s="73"/>
      <c r="K94" s="73"/>
      <c r="L94" s="75"/>
      <c r="M94" s="75"/>
      <c r="N94" s="75"/>
      <c r="O94" s="64" t="n">
        <f aca="false">SUM(C94:N94)</f>
        <v>0</v>
      </c>
      <c r="P94" s="51" t="e">
        <f aca="false">+O94/$O$43</f>
        <v>#DIV/0!</v>
      </c>
    </row>
    <row r="95" customFormat="false" ht="16.5" hidden="false" customHeight="true" outlineLevel="0" collapsed="false">
      <c r="A95" s="41" t="n">
        <f aca="false">A94+1</f>
        <v>92</v>
      </c>
      <c r="B95" s="46" t="s">
        <v>126</v>
      </c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64" t="n">
        <f aca="false">SUM(C95:N95)</f>
        <v>0</v>
      </c>
      <c r="P95" s="51" t="e">
        <f aca="false">+O95/$O$43</f>
        <v>#DIV/0!</v>
      </c>
    </row>
    <row r="96" customFormat="false" ht="16.5" hidden="false" customHeight="true" outlineLevel="0" collapsed="false">
      <c r="A96" s="41" t="n">
        <f aca="false">A95+1</f>
        <v>93</v>
      </c>
      <c r="B96" s="46" t="s">
        <v>127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64" t="n">
        <f aca="false">SUM(C96:N96)</f>
        <v>0</v>
      </c>
      <c r="P96" s="51" t="e">
        <f aca="false">+O96/$O$43</f>
        <v>#DIV/0!</v>
      </c>
    </row>
    <row r="97" customFormat="false" ht="16.5" hidden="false" customHeight="true" outlineLevel="0" collapsed="false">
      <c r="A97" s="41" t="n">
        <f aca="false">A96+1</f>
        <v>94</v>
      </c>
      <c r="B97" s="49" t="s">
        <v>128</v>
      </c>
      <c r="C97" s="76"/>
      <c r="D97" s="76"/>
      <c r="E97" s="76"/>
      <c r="F97" s="76"/>
      <c r="G97" s="76"/>
      <c r="H97" s="76"/>
      <c r="I97" s="73"/>
      <c r="J97" s="73"/>
      <c r="K97" s="73"/>
      <c r="L97" s="73"/>
      <c r="M97" s="76"/>
      <c r="N97" s="76"/>
      <c r="O97" s="64" t="n">
        <f aca="false">SUM(C97:N97)</f>
        <v>0</v>
      </c>
      <c r="P97" s="51" t="e">
        <f aca="false">+O97/$O$43</f>
        <v>#DIV/0!</v>
      </c>
    </row>
    <row r="98" s="14" customFormat="true" ht="16.5" hidden="false" customHeight="true" outlineLevel="0" collapsed="false">
      <c r="A98" s="33"/>
      <c r="B98" s="34" t="s">
        <v>129</v>
      </c>
      <c r="C98" s="102" t="n">
        <f aca="false">SUM(C99:C101)</f>
        <v>0</v>
      </c>
      <c r="D98" s="102" t="n">
        <f aca="false">SUM(D99:D101)</f>
        <v>0</v>
      </c>
      <c r="E98" s="102" t="n">
        <f aca="false">SUM(E99:E101)</f>
        <v>0</v>
      </c>
      <c r="F98" s="102" t="n">
        <f aca="false">SUM(F99:F101)</f>
        <v>0</v>
      </c>
      <c r="G98" s="102" t="n">
        <f aca="false">SUM(G99:G101)</f>
        <v>0</v>
      </c>
      <c r="H98" s="102" t="n">
        <f aca="false">SUM(H99:H101)</f>
        <v>0</v>
      </c>
      <c r="I98" s="102" t="n">
        <f aca="false">SUM(I99:I101)</f>
        <v>0</v>
      </c>
      <c r="J98" s="102" t="n">
        <f aca="false">SUM(J99:J101)</f>
        <v>0</v>
      </c>
      <c r="K98" s="102" t="n">
        <f aca="false">SUM(K99:K101)</f>
        <v>0</v>
      </c>
      <c r="L98" s="102" t="n">
        <f aca="false">SUM(L99:L101)</f>
        <v>0</v>
      </c>
      <c r="M98" s="102" t="n">
        <f aca="false">SUM(M99:M101)</f>
        <v>0</v>
      </c>
      <c r="N98" s="102" t="n">
        <f aca="false">SUM(N99:N101)</f>
        <v>0</v>
      </c>
      <c r="O98" s="64" t="n">
        <f aca="false">SUM(C98:N98)</f>
        <v>0</v>
      </c>
      <c r="P98" s="36" t="e">
        <f aca="false">+O98/$O$43</f>
        <v>#DIV/0!</v>
      </c>
    </row>
    <row r="99" customFormat="false" ht="16.5" hidden="false" customHeight="true" outlineLevel="0" collapsed="false">
      <c r="A99" s="41" t="n">
        <v>95</v>
      </c>
      <c r="B99" s="46" t="s">
        <v>130</v>
      </c>
      <c r="C99" s="72"/>
      <c r="D99" s="72"/>
      <c r="E99" s="72"/>
      <c r="F99" s="72"/>
      <c r="G99" s="72"/>
      <c r="H99" s="73"/>
      <c r="I99" s="73"/>
      <c r="J99" s="73"/>
      <c r="K99" s="73"/>
      <c r="L99" s="72"/>
      <c r="M99" s="72"/>
      <c r="N99" s="72"/>
      <c r="O99" s="64" t="n">
        <f aca="false">SUM(C99:N99)</f>
        <v>0</v>
      </c>
      <c r="P99" s="54" t="e">
        <f aca="false">+O99/$O$43</f>
        <v>#DIV/0!</v>
      </c>
    </row>
    <row r="100" customFormat="false" ht="16.5" hidden="false" customHeight="true" outlineLevel="0" collapsed="false">
      <c r="A100" s="41" t="n">
        <v>96</v>
      </c>
      <c r="B100" s="46" t="s">
        <v>131</v>
      </c>
      <c r="C100" s="72"/>
      <c r="D100" s="72"/>
      <c r="E100" s="72"/>
      <c r="F100" s="72"/>
      <c r="G100" s="72"/>
      <c r="H100" s="73"/>
      <c r="I100" s="73"/>
      <c r="J100" s="73"/>
      <c r="K100" s="73"/>
      <c r="L100" s="72"/>
      <c r="M100" s="72"/>
      <c r="N100" s="72"/>
      <c r="O100" s="64" t="n">
        <f aca="false">SUM(C100:N100)</f>
        <v>0</v>
      </c>
      <c r="P100" s="54" t="e">
        <f aca="false">+O100/$O$43</f>
        <v>#DIV/0!</v>
      </c>
    </row>
    <row r="101" customFormat="false" ht="16.5" hidden="false" customHeight="true" outlineLevel="0" collapsed="false">
      <c r="A101" s="45" t="n">
        <v>97</v>
      </c>
      <c r="B101" s="47" t="s">
        <v>132</v>
      </c>
      <c r="C101" s="77"/>
      <c r="D101" s="77"/>
      <c r="E101" s="77"/>
      <c r="F101" s="77"/>
      <c r="G101" s="77"/>
      <c r="H101" s="78"/>
      <c r="I101" s="78"/>
      <c r="J101" s="78"/>
      <c r="K101" s="78"/>
      <c r="L101" s="77"/>
      <c r="M101" s="77"/>
      <c r="N101" s="77"/>
      <c r="O101" s="64" t="n">
        <f aca="false">SUM(C101:N101)</f>
        <v>0</v>
      </c>
      <c r="P101" s="54" t="e">
        <f aca="false">+O101/$O$43</f>
        <v>#DIV/0!</v>
      </c>
    </row>
    <row r="102" s="14" customFormat="true" ht="16.5" hidden="false" customHeight="true" outlineLevel="0" collapsed="false">
      <c r="A102" s="33"/>
      <c r="B102" s="34" t="s">
        <v>133</v>
      </c>
      <c r="C102" s="102" t="n">
        <f aca="false">SUM(C103:C104)</f>
        <v>0</v>
      </c>
      <c r="D102" s="102" t="n">
        <f aca="false">SUM(D103:D104)</f>
        <v>0</v>
      </c>
      <c r="E102" s="102" t="n">
        <f aca="false">SUM(E103:E104)</f>
        <v>0</v>
      </c>
      <c r="F102" s="102" t="n">
        <f aca="false">SUM(F103:F104)</f>
        <v>0</v>
      </c>
      <c r="G102" s="102" t="n">
        <f aca="false">SUM(G103:G104)</f>
        <v>0</v>
      </c>
      <c r="H102" s="102" t="n">
        <f aca="false">SUM(H103:H104)</f>
        <v>0</v>
      </c>
      <c r="I102" s="102" t="n">
        <f aca="false">SUM(I103:I104)</f>
        <v>0</v>
      </c>
      <c r="J102" s="102" t="n">
        <f aca="false">SUM(J103:J104)</f>
        <v>0</v>
      </c>
      <c r="K102" s="102" t="n">
        <f aca="false">SUM(K103:K104)</f>
        <v>0</v>
      </c>
      <c r="L102" s="102" t="n">
        <f aca="false">SUM(L103:L104)</f>
        <v>0</v>
      </c>
      <c r="M102" s="102" t="n">
        <f aca="false">SUM(M103:M104)</f>
        <v>0</v>
      </c>
      <c r="N102" s="102" t="n">
        <f aca="false">SUM(N103:N104)</f>
        <v>0</v>
      </c>
      <c r="O102" s="64" t="n">
        <f aca="false">SUM(C102:N102)</f>
        <v>0</v>
      </c>
      <c r="P102" s="36" t="e">
        <f aca="false">+O102/$O$43</f>
        <v>#DIV/0!</v>
      </c>
    </row>
    <row r="103" customFormat="false" ht="16.5" hidden="false" customHeight="true" outlineLevel="0" collapsed="false">
      <c r="A103" s="41" t="n">
        <v>98</v>
      </c>
      <c r="B103" s="46" t="s">
        <v>134</v>
      </c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64" t="n">
        <f aca="false">SUM(C103:N103)</f>
        <v>0</v>
      </c>
      <c r="P103" s="51" t="e">
        <f aca="false">+O103/$O$43</f>
        <v>#DIV/0!</v>
      </c>
    </row>
    <row r="104" customFormat="false" ht="16.5" hidden="false" customHeight="true" outlineLevel="0" collapsed="false">
      <c r="A104" s="41" t="n">
        <v>99</v>
      </c>
      <c r="B104" s="46" t="s">
        <v>135</v>
      </c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64" t="n">
        <f aca="false">SUM(C104:N104)</f>
        <v>0</v>
      </c>
      <c r="P104" s="54" t="e">
        <f aca="false">+O104/$O$43</f>
        <v>#DIV/0!</v>
      </c>
    </row>
    <row r="105" s="14" customFormat="true" ht="16.5" hidden="false" customHeight="true" outlineLevel="0" collapsed="false">
      <c r="A105" s="33"/>
      <c r="B105" s="34" t="s">
        <v>136</v>
      </c>
      <c r="C105" s="102" t="n">
        <f aca="false">SUM(C106:C110)</f>
        <v>0</v>
      </c>
      <c r="D105" s="102" t="n">
        <f aca="false">SUM(D106:D110)</f>
        <v>0</v>
      </c>
      <c r="E105" s="102" t="n">
        <f aca="false">SUM(E106:E110)</f>
        <v>0</v>
      </c>
      <c r="F105" s="102" t="n">
        <f aca="false">SUM(F106:F110)</f>
        <v>0</v>
      </c>
      <c r="G105" s="102" t="n">
        <f aca="false">SUM(G106:G110)</f>
        <v>0</v>
      </c>
      <c r="H105" s="102" t="n">
        <f aca="false">SUM(H106:H110)</f>
        <v>0</v>
      </c>
      <c r="I105" s="102" t="n">
        <f aca="false">SUM(I106:I110)</f>
        <v>0</v>
      </c>
      <c r="J105" s="102" t="n">
        <f aca="false">SUM(J106:J110)</f>
        <v>0</v>
      </c>
      <c r="K105" s="102" t="n">
        <f aca="false">SUM(K106:K110)</f>
        <v>0</v>
      </c>
      <c r="L105" s="102" t="n">
        <f aca="false">SUM(L106:L110)</f>
        <v>0</v>
      </c>
      <c r="M105" s="102" t="n">
        <f aca="false">SUM(M106:M110)</f>
        <v>0</v>
      </c>
      <c r="N105" s="102" t="n">
        <f aca="false">SUM(N106:N110)</f>
        <v>0</v>
      </c>
      <c r="O105" s="64" t="n">
        <f aca="false">SUM(C105:N105)</f>
        <v>0</v>
      </c>
      <c r="P105" s="36" t="e">
        <f aca="false">+O105/$O$43</f>
        <v>#DIV/0!</v>
      </c>
    </row>
    <row r="106" customFormat="false" ht="16.5" hidden="false" customHeight="true" outlineLevel="0" collapsed="false">
      <c r="A106" s="41" t="n">
        <v>100</v>
      </c>
      <c r="B106" s="42" t="s">
        <v>137</v>
      </c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64" t="n">
        <f aca="false">SUM(C106:N106)</f>
        <v>0</v>
      </c>
      <c r="P106" s="51" t="e">
        <f aca="false">+O106/$O$43</f>
        <v>#DIV/0!</v>
      </c>
    </row>
    <row r="107" customFormat="false" ht="16.5" hidden="false" customHeight="true" outlineLevel="0" collapsed="false">
      <c r="A107" s="41" t="n">
        <f aca="false">A106+1</f>
        <v>101</v>
      </c>
      <c r="B107" s="46" t="s">
        <v>138</v>
      </c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64" t="n">
        <f aca="false">SUM(C107:N107)</f>
        <v>0</v>
      </c>
      <c r="P107" s="54" t="e">
        <f aca="false">+O107/$O$43</f>
        <v>#DIV/0!</v>
      </c>
    </row>
    <row r="108" customFormat="false" ht="16.5" hidden="false" customHeight="true" outlineLevel="0" collapsed="false">
      <c r="A108" s="41" t="n">
        <f aca="false">A107+1</f>
        <v>102</v>
      </c>
      <c r="B108" s="46" t="s">
        <v>139</v>
      </c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64" t="n">
        <f aca="false">SUM(C108:N108)</f>
        <v>0</v>
      </c>
      <c r="P108" s="54" t="e">
        <f aca="false">+O108/$O$43</f>
        <v>#DIV/0!</v>
      </c>
    </row>
    <row r="109" customFormat="false" ht="16.5" hidden="false" customHeight="true" outlineLevel="0" collapsed="false">
      <c r="A109" s="41" t="n">
        <f aca="false">A108+1</f>
        <v>103</v>
      </c>
      <c r="B109" s="46" t="s">
        <v>140</v>
      </c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64" t="n">
        <f aca="false">SUM(C109:N109)</f>
        <v>0</v>
      </c>
      <c r="P109" s="54" t="e">
        <f aca="false">+O109/$O$43</f>
        <v>#DIV/0!</v>
      </c>
    </row>
    <row r="110" customFormat="false" ht="16.5" hidden="false" customHeight="true" outlineLevel="0" collapsed="false">
      <c r="A110" s="41" t="n">
        <f aca="false">A109+1</f>
        <v>104</v>
      </c>
      <c r="B110" s="47" t="s">
        <v>141</v>
      </c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64" t="n">
        <f aca="false">SUM(C110:N110)</f>
        <v>0</v>
      </c>
      <c r="P110" s="54" t="e">
        <f aca="false">+O110/$O$43</f>
        <v>#DIV/0!</v>
      </c>
    </row>
    <row r="111" s="83" customFormat="true" ht="24.75" hidden="false" customHeight="true" outlineLevel="0" collapsed="false">
      <c r="A111" s="79"/>
      <c r="B111" s="80" t="s">
        <v>142</v>
      </c>
      <c r="C111" s="103" t="n">
        <f aca="false">C4-C43</f>
        <v>1</v>
      </c>
      <c r="D111" s="103" t="n">
        <f aca="false">+D4-D43</f>
        <v>0</v>
      </c>
      <c r="E111" s="103" t="n">
        <f aca="false">+E4-E43</f>
        <v>0</v>
      </c>
      <c r="F111" s="103" t="n">
        <f aca="false">+F4-F43</f>
        <v>0</v>
      </c>
      <c r="G111" s="103" t="n">
        <f aca="false">+G4-G43</f>
        <v>0</v>
      </c>
      <c r="H111" s="103" t="n">
        <f aca="false">+H4-H43</f>
        <v>0</v>
      </c>
      <c r="I111" s="103" t="n">
        <f aca="false">+I4-I43</f>
        <v>0</v>
      </c>
      <c r="J111" s="103" t="n">
        <f aca="false">+J4-J43</f>
        <v>0</v>
      </c>
      <c r="K111" s="103" t="n">
        <f aca="false">+K4-K43</f>
        <v>0</v>
      </c>
      <c r="L111" s="103" t="n">
        <f aca="false">+L4-L43</f>
        <v>0</v>
      </c>
      <c r="M111" s="103" t="n">
        <f aca="false">+M4-M43</f>
        <v>0</v>
      </c>
      <c r="N111" s="103" t="n">
        <f aca="false">+N4-N43</f>
        <v>0</v>
      </c>
      <c r="O111" s="64" t="n">
        <f aca="false">SUM(C111:N111)</f>
        <v>1</v>
      </c>
      <c r="P111" s="82"/>
    </row>
    <row r="112" s="83" customFormat="true" ht="24.75" hidden="false" customHeight="true" outlineLevel="0" collapsed="false">
      <c r="A112" s="79"/>
      <c r="B112" s="80" t="s">
        <v>143</v>
      </c>
      <c r="C112" s="103" t="n">
        <f aca="false">+C3+C111</f>
        <v>10001</v>
      </c>
      <c r="D112" s="103" t="n">
        <f aca="false">+D3+D111</f>
        <v>10001</v>
      </c>
      <c r="E112" s="103" t="n">
        <f aca="false">+E3+E111</f>
        <v>10001</v>
      </c>
      <c r="F112" s="103" t="n">
        <f aca="false">+F3+F111</f>
        <v>10001</v>
      </c>
      <c r="G112" s="103" t="n">
        <f aca="false">+G3+G111</f>
        <v>10001</v>
      </c>
      <c r="H112" s="103" t="n">
        <f aca="false">+H3+H111</f>
        <v>10001</v>
      </c>
      <c r="I112" s="103" t="n">
        <f aca="false">+I3+I111</f>
        <v>10001</v>
      </c>
      <c r="J112" s="103" t="n">
        <f aca="false">+J3+J111</f>
        <v>10001</v>
      </c>
      <c r="K112" s="103" t="n">
        <f aca="false">+K3+K111</f>
        <v>10001</v>
      </c>
      <c r="L112" s="103" t="n">
        <f aca="false">+L3+L111</f>
        <v>10001</v>
      </c>
      <c r="M112" s="103" t="n">
        <f aca="false">+M3+M111</f>
        <v>10001</v>
      </c>
      <c r="N112" s="103" t="n">
        <f aca="false">+N3+N111</f>
        <v>10001</v>
      </c>
      <c r="O112" s="64" t="n">
        <f aca="false">SUM(C112:N112)</f>
        <v>120012</v>
      </c>
      <c r="P112" s="82"/>
    </row>
    <row r="113" customFormat="false" ht="19.5" hidden="false" customHeight="true" outlineLevel="0" collapsed="false">
      <c r="F113" s="84"/>
      <c r="G113" s="84"/>
      <c r="H113" s="84"/>
      <c r="I113" s="84"/>
      <c r="J113" s="85"/>
      <c r="K113" s="85"/>
      <c r="L113" s="85"/>
      <c r="M113" s="85"/>
      <c r="N113" s="86"/>
      <c r="O113" s="84"/>
      <c r="P113" s="87"/>
    </row>
    <row r="114" customFormat="false" ht="19.5" hidden="false" customHeight="true" outlineLevel="0" collapsed="false">
      <c r="C114" s="88"/>
      <c r="F114" s="84"/>
      <c r="G114" s="84"/>
      <c r="H114" s="84"/>
      <c r="I114" s="84"/>
      <c r="J114" s="89"/>
      <c r="K114" s="89"/>
      <c r="L114" s="89"/>
      <c r="M114" s="89"/>
      <c r="N114" s="89"/>
      <c r="O114" s="90"/>
      <c r="P114" s="87"/>
    </row>
    <row r="115" customFormat="false" ht="19.5" hidden="false" customHeight="true" outlineLevel="0" collapsed="false">
      <c r="D115" s="84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87"/>
    </row>
    <row r="116" customFormat="false" ht="19.5" hidden="false" customHeight="true" outlineLevel="0" collapsed="false">
      <c r="H116" s="91"/>
      <c r="I116" s="92"/>
      <c r="J116" s="91"/>
      <c r="K116" s="91"/>
      <c r="L116" s="91"/>
      <c r="M116" s="91"/>
      <c r="N116" s="91"/>
      <c r="O116" s="90"/>
      <c r="P116" s="15"/>
    </row>
    <row r="117" customFormat="false" ht="13.8" hidden="false" customHeight="false" outlineLevel="0" collapsed="false">
      <c r="J117" s="91"/>
      <c r="K117" s="91"/>
      <c r="L117" s="91"/>
      <c r="M117" s="91"/>
      <c r="N117" s="91"/>
      <c r="P117" s="87"/>
    </row>
  </sheetData>
  <mergeCells count="1">
    <mergeCell ref="B1:P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2016-09-14T13:02:51Z</dcterms:created>
  <dc:creator>user</dc:creator>
  <dc:description/>
  <dc:language>pt-BR</dc:language>
  <cp:lastModifiedBy/>
  <cp:lastPrinted>2016-09-14T13:12:21Z</cp:lastPrinted>
  <dcterms:modified xsi:type="dcterms:W3CDTF">2026-01-07T14:31:15Z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